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DISTRITO FEDERAL\NÃO USAR_RECORD NAS CIDADES\"/>
    </mc:Choice>
  </mc:AlternateContent>
  <xr:revisionPtr revIDLastSave="0" documentId="13_ncr:1_{C77F655C-4EF3-489A-A149-A30BA9F415FA}" xr6:coauthVersionLast="47" xr6:coauthVersionMax="47" xr10:uidLastSave="{00000000-0000-0000-0000-000000000000}"/>
  <bookViews>
    <workbookView xWindow="-120" yWindow="-120" windowWidth="20730" windowHeight="11160" xr2:uid="{74FA97FB-3FB4-48A8-89A3-849CB5E49490}"/>
  </bookViews>
  <sheets>
    <sheet name="RECORD NAS CIDADES" sheetId="1" r:id="rId1"/>
    <sheet name="BASE DE DAD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M14" i="1"/>
  <c r="H16" i="1"/>
  <c r="J12" i="1"/>
  <c r="L12" i="1"/>
  <c r="N12" i="1"/>
  <c r="P12" i="1" s="1"/>
  <c r="G523" i="3"/>
  <c r="H523" i="3"/>
  <c r="I523" i="3"/>
  <c r="J523" i="3"/>
  <c r="G524" i="3"/>
  <c r="H524" i="3"/>
  <c r="I524" i="3"/>
  <c r="J524" i="3"/>
  <c r="G525" i="3"/>
  <c r="H525" i="3"/>
  <c r="I525" i="3"/>
  <c r="J525" i="3"/>
  <c r="G526" i="3"/>
  <c r="H526" i="3"/>
  <c r="I526" i="3"/>
  <c r="J526" i="3"/>
  <c r="G527" i="3"/>
  <c r="H527" i="3"/>
  <c r="I527" i="3"/>
  <c r="J527" i="3"/>
  <c r="G528" i="3"/>
  <c r="H528" i="3"/>
  <c r="I528" i="3"/>
  <c r="J528" i="3"/>
  <c r="G529" i="3"/>
  <c r="H529" i="3"/>
  <c r="I529" i="3"/>
  <c r="J529" i="3"/>
  <c r="G530" i="3"/>
  <c r="H530" i="3"/>
  <c r="I530" i="3"/>
  <c r="J530" i="3"/>
  <c r="G531" i="3"/>
  <c r="H531" i="3"/>
  <c r="I531" i="3"/>
  <c r="J531" i="3"/>
  <c r="G532" i="3"/>
  <c r="H532" i="3"/>
  <c r="I532" i="3"/>
  <c r="J532" i="3"/>
  <c r="G533" i="3"/>
  <c r="H533" i="3"/>
  <c r="I533" i="3"/>
  <c r="J533" i="3"/>
  <c r="G534" i="3"/>
  <c r="H534" i="3"/>
  <c r="I534" i="3"/>
  <c r="J534" i="3"/>
  <c r="G535" i="3"/>
  <c r="H535" i="3"/>
  <c r="I535" i="3"/>
  <c r="J535" i="3"/>
  <c r="G536" i="3"/>
  <c r="H536" i="3"/>
  <c r="I536" i="3"/>
  <c r="J536" i="3"/>
  <c r="G537" i="3"/>
  <c r="H537" i="3"/>
  <c r="I537" i="3"/>
  <c r="J537" i="3"/>
  <c r="G538" i="3"/>
  <c r="H538" i="3"/>
  <c r="I538" i="3"/>
  <c r="J538" i="3"/>
  <c r="G539" i="3"/>
  <c r="H539" i="3"/>
  <c r="I539" i="3"/>
  <c r="J539" i="3"/>
  <c r="G540" i="3"/>
  <c r="H540" i="3"/>
  <c r="I540" i="3"/>
  <c r="J540" i="3"/>
  <c r="G541" i="3"/>
  <c r="H541" i="3"/>
  <c r="I541" i="3"/>
  <c r="J541" i="3"/>
  <c r="G542" i="3"/>
  <c r="H542" i="3"/>
  <c r="I542" i="3"/>
  <c r="J542" i="3"/>
  <c r="G543" i="3"/>
  <c r="H543" i="3"/>
  <c r="I543" i="3"/>
  <c r="J543" i="3"/>
  <c r="G544" i="3"/>
  <c r="H544" i="3"/>
  <c r="I544" i="3"/>
  <c r="J544" i="3"/>
  <c r="G545" i="3"/>
  <c r="H545" i="3"/>
  <c r="I545" i="3"/>
  <c r="J545" i="3"/>
  <c r="G546" i="3"/>
  <c r="H546" i="3"/>
  <c r="I546" i="3"/>
  <c r="J546" i="3"/>
  <c r="G547" i="3"/>
  <c r="H547" i="3"/>
  <c r="I547" i="3"/>
  <c r="J547" i="3"/>
  <c r="G548" i="3"/>
  <c r="H548" i="3"/>
  <c r="I548" i="3"/>
  <c r="J548" i="3"/>
  <c r="G549" i="3"/>
  <c r="H549" i="3"/>
  <c r="I549" i="3"/>
  <c r="J549" i="3"/>
  <c r="G550" i="3"/>
  <c r="H550" i="3"/>
  <c r="I550" i="3"/>
  <c r="J550" i="3"/>
  <c r="G551" i="3"/>
  <c r="H551" i="3"/>
  <c r="I551" i="3"/>
  <c r="J551" i="3"/>
  <c r="G552" i="3"/>
  <c r="H552" i="3"/>
  <c r="I552" i="3"/>
  <c r="J552" i="3"/>
  <c r="G553" i="3"/>
  <c r="H553" i="3"/>
  <c r="I553" i="3"/>
  <c r="J553" i="3"/>
  <c r="G554" i="3"/>
  <c r="H554" i="3"/>
  <c r="I554" i="3"/>
  <c r="J554" i="3"/>
  <c r="G555" i="3"/>
  <c r="H555" i="3"/>
  <c r="I555" i="3"/>
  <c r="J555" i="3"/>
  <c r="G556" i="3"/>
  <c r="H556" i="3"/>
  <c r="I556" i="3"/>
  <c r="J556" i="3"/>
  <c r="J516" i="3"/>
  <c r="I516" i="3"/>
  <c r="H516" i="3"/>
  <c r="G516" i="3"/>
  <c r="J515" i="3"/>
  <c r="I515" i="3"/>
  <c r="H515" i="3"/>
  <c r="G515" i="3"/>
  <c r="J514" i="3"/>
  <c r="I514" i="3"/>
  <c r="H514" i="3"/>
  <c r="G514" i="3"/>
  <c r="J513" i="3"/>
  <c r="I513" i="3"/>
  <c r="H513" i="3"/>
  <c r="G513" i="3"/>
  <c r="J512" i="3"/>
  <c r="I512" i="3"/>
  <c r="H512" i="3"/>
  <c r="G512" i="3"/>
  <c r="J511" i="3"/>
  <c r="I511" i="3"/>
  <c r="H511" i="3"/>
  <c r="G511" i="3"/>
  <c r="J510" i="3"/>
  <c r="I510" i="3"/>
  <c r="H510" i="3"/>
  <c r="G510" i="3"/>
  <c r="J509" i="3"/>
  <c r="I509" i="3"/>
  <c r="H509" i="3"/>
  <c r="G509" i="3"/>
  <c r="J508" i="3"/>
  <c r="I508" i="3"/>
  <c r="H508" i="3"/>
  <c r="G508" i="3"/>
  <c r="J507" i="3"/>
  <c r="I507" i="3"/>
  <c r="H507" i="3"/>
  <c r="G507" i="3"/>
  <c r="J506" i="3"/>
  <c r="I506" i="3"/>
  <c r="H506" i="3"/>
  <c r="G506" i="3"/>
  <c r="J505" i="3"/>
  <c r="I505" i="3"/>
  <c r="H505" i="3"/>
  <c r="G505" i="3"/>
  <c r="J504" i="3"/>
  <c r="I504" i="3"/>
  <c r="H504" i="3"/>
  <c r="G504" i="3"/>
  <c r="J503" i="3"/>
  <c r="I503" i="3"/>
  <c r="H503" i="3"/>
  <c r="G503" i="3"/>
  <c r="J502" i="3"/>
  <c r="I502" i="3"/>
  <c r="H502" i="3"/>
  <c r="G502" i="3"/>
  <c r="J501" i="3"/>
  <c r="I501" i="3"/>
  <c r="H501" i="3"/>
  <c r="G501" i="3"/>
  <c r="J500" i="3"/>
  <c r="I500" i="3"/>
  <c r="H500" i="3"/>
  <c r="G500" i="3"/>
  <c r="J499" i="3"/>
  <c r="I499" i="3"/>
  <c r="H499" i="3"/>
  <c r="G499" i="3"/>
  <c r="J498" i="3"/>
  <c r="I498" i="3"/>
  <c r="H498" i="3"/>
  <c r="G498" i="3"/>
  <c r="J497" i="3"/>
  <c r="I497" i="3"/>
  <c r="H497" i="3"/>
  <c r="G497" i="3"/>
  <c r="J496" i="3"/>
  <c r="I496" i="3"/>
  <c r="H496" i="3"/>
  <c r="G496" i="3"/>
  <c r="J495" i="3"/>
  <c r="I495" i="3"/>
  <c r="H495" i="3"/>
  <c r="G495" i="3"/>
  <c r="J494" i="3"/>
  <c r="I494" i="3"/>
  <c r="H494" i="3"/>
  <c r="G494" i="3"/>
  <c r="J493" i="3"/>
  <c r="I493" i="3"/>
  <c r="H493" i="3"/>
  <c r="G493" i="3"/>
  <c r="J492" i="3"/>
  <c r="I492" i="3"/>
  <c r="H492" i="3"/>
  <c r="G492" i="3"/>
  <c r="J491" i="3"/>
  <c r="I491" i="3"/>
  <c r="H491" i="3"/>
  <c r="G491" i="3"/>
  <c r="J490" i="3"/>
  <c r="I490" i="3"/>
  <c r="H490" i="3"/>
  <c r="G490" i="3"/>
  <c r="J489" i="3"/>
  <c r="I489" i="3"/>
  <c r="H489" i="3"/>
  <c r="G489" i="3"/>
  <c r="J488" i="3"/>
  <c r="I488" i="3"/>
  <c r="H488" i="3"/>
  <c r="G488" i="3"/>
  <c r="J487" i="3"/>
  <c r="I487" i="3"/>
  <c r="H487" i="3"/>
  <c r="G487" i="3"/>
  <c r="J486" i="3"/>
  <c r="I486" i="3"/>
  <c r="H486" i="3"/>
  <c r="G486" i="3"/>
  <c r="J485" i="3"/>
  <c r="I485" i="3"/>
  <c r="H485" i="3"/>
  <c r="G485" i="3"/>
  <c r="J484" i="3"/>
  <c r="I484" i="3"/>
  <c r="H484" i="3"/>
  <c r="G484" i="3"/>
  <c r="J483" i="3"/>
  <c r="I483" i="3"/>
  <c r="H483" i="3"/>
  <c r="G483" i="3"/>
  <c r="J482" i="3"/>
  <c r="I482" i="3"/>
  <c r="H482" i="3"/>
  <c r="G482" i="3"/>
  <c r="J481" i="3"/>
  <c r="I481" i="3"/>
  <c r="H481" i="3"/>
  <c r="G481" i="3"/>
  <c r="J480" i="3"/>
  <c r="I480" i="3"/>
  <c r="H480" i="3"/>
  <c r="G480" i="3"/>
  <c r="J479" i="3"/>
  <c r="I479" i="3"/>
  <c r="H479" i="3"/>
  <c r="G479" i="3"/>
  <c r="J478" i="3"/>
  <c r="I478" i="3"/>
  <c r="H478" i="3"/>
  <c r="G478" i="3"/>
  <c r="J477" i="3"/>
  <c r="I477" i="3"/>
  <c r="H477" i="3"/>
  <c r="G477" i="3"/>
  <c r="J476" i="3"/>
  <c r="I476" i="3"/>
  <c r="H476" i="3"/>
  <c r="G476" i="3"/>
  <c r="J475" i="3"/>
  <c r="I475" i="3"/>
  <c r="H475" i="3"/>
  <c r="G475" i="3"/>
  <c r="J474" i="3"/>
  <c r="I474" i="3"/>
  <c r="H474" i="3"/>
  <c r="G474" i="3"/>
  <c r="J473" i="3"/>
  <c r="I473" i="3"/>
  <c r="H473" i="3"/>
  <c r="G473" i="3"/>
  <c r="J472" i="3"/>
  <c r="I472" i="3"/>
  <c r="H472" i="3"/>
  <c r="G472" i="3"/>
  <c r="J471" i="3"/>
  <c r="I471" i="3"/>
  <c r="H471" i="3"/>
  <c r="G471" i="3"/>
  <c r="J470" i="3"/>
  <c r="I470" i="3"/>
  <c r="H470" i="3"/>
  <c r="G470" i="3"/>
  <c r="J469" i="3"/>
  <c r="I469" i="3"/>
  <c r="H469" i="3"/>
  <c r="G469" i="3"/>
  <c r="J468" i="3"/>
  <c r="I468" i="3"/>
  <c r="H468" i="3"/>
  <c r="G468" i="3"/>
  <c r="J467" i="3"/>
  <c r="I467" i="3"/>
  <c r="H467" i="3"/>
  <c r="G467" i="3"/>
  <c r="J466" i="3"/>
  <c r="I466" i="3"/>
  <c r="H466" i="3"/>
  <c r="G466" i="3"/>
  <c r="J465" i="3"/>
  <c r="I465" i="3"/>
  <c r="H465" i="3"/>
  <c r="G465" i="3"/>
  <c r="J464" i="3"/>
  <c r="I464" i="3"/>
  <c r="H464" i="3"/>
  <c r="G464" i="3"/>
  <c r="J463" i="3"/>
  <c r="I463" i="3"/>
  <c r="H463" i="3"/>
  <c r="G463" i="3"/>
  <c r="J462" i="3"/>
  <c r="I462" i="3"/>
  <c r="H462" i="3"/>
  <c r="G462" i="3"/>
  <c r="J461" i="3"/>
  <c r="I461" i="3"/>
  <c r="H461" i="3"/>
  <c r="G461" i="3"/>
  <c r="J460" i="3"/>
  <c r="I460" i="3"/>
  <c r="H460" i="3"/>
  <c r="G460" i="3"/>
  <c r="J459" i="3"/>
  <c r="I459" i="3"/>
  <c r="H459" i="3"/>
  <c r="G459" i="3"/>
  <c r="J458" i="3"/>
  <c r="I458" i="3"/>
  <c r="H458" i="3"/>
  <c r="G458" i="3"/>
  <c r="J457" i="3"/>
  <c r="I457" i="3"/>
  <c r="H457" i="3"/>
  <c r="G457" i="3"/>
  <c r="J456" i="3"/>
  <c r="I456" i="3"/>
  <c r="H456" i="3"/>
  <c r="G456" i="3"/>
  <c r="J455" i="3"/>
  <c r="I455" i="3"/>
  <c r="H455" i="3"/>
  <c r="G455" i="3"/>
  <c r="J454" i="3"/>
  <c r="I454" i="3"/>
  <c r="H454" i="3"/>
  <c r="G454" i="3"/>
  <c r="J453" i="3"/>
  <c r="I453" i="3"/>
  <c r="H453" i="3"/>
  <c r="G453" i="3"/>
  <c r="J452" i="3"/>
  <c r="I452" i="3"/>
  <c r="H452" i="3"/>
  <c r="G452" i="3"/>
  <c r="J451" i="3"/>
  <c r="I451" i="3"/>
  <c r="H451" i="3"/>
  <c r="G451" i="3"/>
  <c r="J450" i="3"/>
  <c r="I450" i="3"/>
  <c r="H450" i="3"/>
  <c r="G450" i="3"/>
  <c r="J449" i="3"/>
  <c r="I449" i="3"/>
  <c r="H449" i="3"/>
  <c r="G449" i="3"/>
  <c r="J448" i="3"/>
  <c r="I448" i="3"/>
  <c r="H448" i="3"/>
  <c r="G448" i="3"/>
  <c r="J447" i="3"/>
  <c r="I447" i="3"/>
  <c r="H447" i="3"/>
  <c r="G447" i="3"/>
  <c r="J446" i="3"/>
  <c r="I446" i="3"/>
  <c r="H446" i="3"/>
  <c r="G446" i="3"/>
  <c r="J445" i="3"/>
  <c r="I445" i="3"/>
  <c r="H445" i="3"/>
  <c r="G445" i="3"/>
  <c r="J444" i="3"/>
  <c r="I444" i="3"/>
  <c r="H444" i="3"/>
  <c r="G444" i="3"/>
  <c r="J443" i="3"/>
  <c r="I443" i="3"/>
  <c r="H443" i="3"/>
  <c r="G443" i="3"/>
  <c r="J442" i="3"/>
  <c r="I442" i="3"/>
  <c r="H442" i="3"/>
  <c r="G442" i="3"/>
  <c r="J441" i="3"/>
  <c r="I441" i="3"/>
  <c r="H441" i="3"/>
  <c r="G441" i="3"/>
  <c r="J440" i="3"/>
  <c r="I440" i="3"/>
  <c r="H440" i="3"/>
  <c r="G440" i="3"/>
  <c r="J439" i="3"/>
  <c r="I439" i="3"/>
  <c r="H439" i="3"/>
  <c r="G439" i="3"/>
  <c r="J438" i="3"/>
  <c r="I438" i="3"/>
  <c r="H438" i="3"/>
  <c r="G438" i="3"/>
  <c r="J437" i="3"/>
  <c r="I437" i="3"/>
  <c r="H437" i="3"/>
  <c r="G437" i="3"/>
  <c r="J436" i="3"/>
  <c r="I436" i="3"/>
  <c r="H436" i="3"/>
  <c r="G436" i="3"/>
  <c r="J435" i="3"/>
  <c r="I435" i="3"/>
  <c r="H435" i="3"/>
  <c r="G435" i="3"/>
  <c r="J434" i="3"/>
  <c r="I434" i="3"/>
  <c r="H434" i="3"/>
  <c r="G434" i="3"/>
  <c r="J433" i="3"/>
  <c r="I433" i="3"/>
  <c r="H433" i="3"/>
  <c r="G433" i="3"/>
  <c r="J432" i="3"/>
  <c r="I432" i="3"/>
  <c r="H432" i="3"/>
  <c r="G432" i="3"/>
  <c r="J431" i="3"/>
  <c r="I431" i="3"/>
  <c r="H431" i="3"/>
  <c r="G431" i="3"/>
  <c r="J430" i="3"/>
  <c r="I430" i="3"/>
  <c r="H430" i="3"/>
  <c r="G430" i="3"/>
  <c r="J429" i="3"/>
  <c r="I429" i="3"/>
  <c r="H429" i="3"/>
  <c r="G429" i="3"/>
  <c r="J428" i="3"/>
  <c r="I428" i="3"/>
  <c r="H428" i="3"/>
  <c r="G428" i="3"/>
  <c r="J427" i="3"/>
  <c r="I427" i="3"/>
  <c r="H427" i="3"/>
  <c r="G427" i="3"/>
  <c r="J426" i="3"/>
  <c r="I426" i="3"/>
  <c r="H426" i="3"/>
  <c r="G426" i="3"/>
  <c r="J425" i="3"/>
  <c r="I425" i="3"/>
  <c r="H425" i="3"/>
  <c r="G425" i="3"/>
  <c r="J424" i="3"/>
  <c r="I424" i="3"/>
  <c r="H424" i="3"/>
  <c r="G424" i="3"/>
  <c r="J423" i="3"/>
  <c r="I423" i="3"/>
  <c r="H423" i="3"/>
  <c r="G423" i="3"/>
  <c r="J422" i="3"/>
  <c r="I422" i="3"/>
  <c r="H422" i="3"/>
  <c r="G422" i="3"/>
  <c r="J421" i="3"/>
  <c r="I421" i="3"/>
  <c r="H421" i="3"/>
  <c r="G421" i="3"/>
  <c r="J420" i="3"/>
  <c r="I420" i="3"/>
  <c r="H420" i="3"/>
  <c r="G420" i="3"/>
  <c r="J419" i="3"/>
  <c r="I419" i="3"/>
  <c r="H419" i="3"/>
  <c r="G419" i="3"/>
  <c r="J418" i="3"/>
  <c r="I418" i="3"/>
  <c r="H418" i="3"/>
  <c r="G418" i="3"/>
  <c r="J417" i="3"/>
  <c r="I417" i="3"/>
  <c r="H417" i="3"/>
  <c r="G417" i="3"/>
  <c r="J416" i="3"/>
  <c r="I416" i="3"/>
  <c r="H416" i="3"/>
  <c r="G416" i="3"/>
  <c r="J415" i="3"/>
  <c r="I415" i="3"/>
  <c r="H415" i="3"/>
  <c r="G415" i="3"/>
  <c r="G382" i="3"/>
  <c r="H382" i="3"/>
  <c r="I382" i="3"/>
  <c r="J382" i="3"/>
  <c r="G383" i="3"/>
  <c r="H383" i="3"/>
  <c r="I383" i="3"/>
  <c r="J383" i="3"/>
  <c r="G384" i="3"/>
  <c r="H384" i="3"/>
  <c r="I384" i="3"/>
  <c r="J384" i="3"/>
  <c r="G385" i="3"/>
  <c r="H385" i="3"/>
  <c r="I385" i="3"/>
  <c r="J385" i="3"/>
  <c r="G386" i="3"/>
  <c r="H386" i="3"/>
  <c r="I386" i="3"/>
  <c r="J386" i="3"/>
  <c r="G387" i="3"/>
  <c r="H387" i="3"/>
  <c r="I387" i="3"/>
  <c r="J387" i="3"/>
  <c r="G388" i="3"/>
  <c r="H388" i="3"/>
  <c r="I388" i="3"/>
  <c r="J388" i="3"/>
  <c r="G389" i="3"/>
  <c r="H389" i="3"/>
  <c r="I389" i="3"/>
  <c r="J389" i="3"/>
  <c r="G390" i="3"/>
  <c r="H390" i="3"/>
  <c r="I390" i="3"/>
  <c r="J390" i="3"/>
  <c r="G391" i="3"/>
  <c r="H391" i="3"/>
  <c r="I391" i="3"/>
  <c r="J391" i="3"/>
  <c r="G392" i="3"/>
  <c r="H392" i="3"/>
  <c r="I392" i="3"/>
  <c r="J392" i="3"/>
  <c r="G393" i="3"/>
  <c r="H393" i="3"/>
  <c r="I393" i="3"/>
  <c r="J393" i="3"/>
  <c r="G394" i="3"/>
  <c r="H394" i="3"/>
  <c r="I394" i="3"/>
  <c r="J394" i="3"/>
  <c r="G395" i="3"/>
  <c r="H395" i="3"/>
  <c r="I395" i="3"/>
  <c r="J395" i="3"/>
  <c r="G396" i="3"/>
  <c r="H396" i="3"/>
  <c r="I396" i="3"/>
  <c r="J396" i="3"/>
  <c r="G397" i="3"/>
  <c r="H397" i="3"/>
  <c r="I397" i="3"/>
  <c r="J397" i="3"/>
  <c r="G398" i="3"/>
  <c r="H398" i="3"/>
  <c r="I398" i="3"/>
  <c r="J398" i="3"/>
  <c r="G399" i="3"/>
  <c r="H399" i="3"/>
  <c r="I399" i="3"/>
  <c r="J399" i="3"/>
  <c r="G400" i="3"/>
  <c r="H400" i="3"/>
  <c r="I400" i="3"/>
  <c r="J400" i="3"/>
  <c r="G401" i="3"/>
  <c r="H401" i="3"/>
  <c r="I401" i="3"/>
  <c r="J401" i="3"/>
  <c r="G402" i="3"/>
  <c r="H402" i="3"/>
  <c r="I402" i="3"/>
  <c r="J402" i="3"/>
  <c r="G403" i="3"/>
  <c r="H403" i="3"/>
  <c r="I403" i="3"/>
  <c r="J403" i="3"/>
  <c r="G404" i="3"/>
  <c r="H404" i="3"/>
  <c r="I404" i="3"/>
  <c r="J404" i="3"/>
  <c r="G405" i="3"/>
  <c r="H405" i="3"/>
  <c r="I405" i="3"/>
  <c r="J405" i="3"/>
  <c r="G406" i="3"/>
  <c r="H406" i="3"/>
  <c r="I406" i="3"/>
  <c r="J406" i="3"/>
  <c r="G407" i="3"/>
  <c r="H407" i="3"/>
  <c r="I407" i="3"/>
  <c r="J407" i="3"/>
  <c r="G408" i="3"/>
  <c r="H408" i="3"/>
  <c r="I408" i="3"/>
  <c r="J408" i="3"/>
  <c r="G409" i="3"/>
  <c r="H409" i="3"/>
  <c r="I409" i="3"/>
  <c r="J409" i="3"/>
  <c r="G410" i="3"/>
  <c r="H410" i="3"/>
  <c r="I410" i="3"/>
  <c r="J410" i="3"/>
  <c r="G411" i="3"/>
  <c r="H411" i="3"/>
  <c r="I411" i="3"/>
  <c r="J411" i="3"/>
  <c r="G412" i="3"/>
  <c r="H412" i="3"/>
  <c r="I412" i="3"/>
  <c r="J412" i="3"/>
  <c r="G413" i="3"/>
  <c r="H413" i="3"/>
  <c r="I413" i="3"/>
  <c r="J413" i="3"/>
  <c r="G414" i="3"/>
  <c r="H414" i="3"/>
  <c r="I414" i="3"/>
  <c r="J414" i="3"/>
  <c r="H381" i="3"/>
  <c r="I381" i="3"/>
  <c r="J381" i="3"/>
  <c r="G381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483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49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15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381" i="3"/>
  <c r="K18" i="3"/>
  <c r="K12" i="3" s="1"/>
  <c r="K17" i="3"/>
  <c r="K11" i="3" s="1"/>
  <c r="K16" i="3"/>
  <c r="K10" i="3" s="1"/>
  <c r="K15" i="3"/>
  <c r="K9" i="3" s="1"/>
  <c r="K14" i="3"/>
  <c r="K8" i="3" s="1"/>
  <c r="K13" i="3"/>
  <c r="K7" i="3" s="1"/>
  <c r="K122" i="3" l="1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21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87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519" i="3"/>
  <c r="F657" i="3"/>
  <c r="G657" i="3"/>
  <c r="H657" i="3"/>
  <c r="I657" i="3"/>
  <c r="J657" i="3"/>
  <c r="F658" i="3"/>
  <c r="G658" i="3"/>
  <c r="H658" i="3"/>
  <c r="I658" i="3"/>
  <c r="J658" i="3"/>
  <c r="F651" i="3"/>
  <c r="G651" i="3"/>
  <c r="H651" i="3"/>
  <c r="I651" i="3"/>
  <c r="J651" i="3"/>
  <c r="F652" i="3"/>
  <c r="G652" i="3"/>
  <c r="H652" i="3"/>
  <c r="I652" i="3"/>
  <c r="J652" i="3"/>
  <c r="F653" i="3"/>
  <c r="G653" i="3"/>
  <c r="H653" i="3"/>
  <c r="I653" i="3"/>
  <c r="J653" i="3"/>
  <c r="F654" i="3"/>
  <c r="G654" i="3"/>
  <c r="H654" i="3"/>
  <c r="I654" i="3"/>
  <c r="J654" i="3"/>
  <c r="F655" i="3"/>
  <c r="G655" i="3"/>
  <c r="H655" i="3"/>
  <c r="I655" i="3"/>
  <c r="J655" i="3"/>
  <c r="F656" i="3"/>
  <c r="G656" i="3"/>
  <c r="H656" i="3"/>
  <c r="I656" i="3"/>
  <c r="J656" i="3"/>
  <c r="F648" i="3"/>
  <c r="G648" i="3"/>
  <c r="H648" i="3"/>
  <c r="I648" i="3"/>
  <c r="J648" i="3"/>
  <c r="F649" i="3"/>
  <c r="G649" i="3"/>
  <c r="H649" i="3"/>
  <c r="I649" i="3"/>
  <c r="J649" i="3"/>
  <c r="F650" i="3"/>
  <c r="G650" i="3"/>
  <c r="H650" i="3"/>
  <c r="I650" i="3"/>
  <c r="J650" i="3"/>
  <c r="F643" i="3"/>
  <c r="G643" i="3"/>
  <c r="H643" i="3"/>
  <c r="I643" i="3"/>
  <c r="J643" i="3"/>
  <c r="F644" i="3"/>
  <c r="G644" i="3"/>
  <c r="H644" i="3"/>
  <c r="I644" i="3"/>
  <c r="J644" i="3"/>
  <c r="F645" i="3"/>
  <c r="G645" i="3"/>
  <c r="H645" i="3"/>
  <c r="I645" i="3"/>
  <c r="J645" i="3"/>
  <c r="F646" i="3"/>
  <c r="G646" i="3"/>
  <c r="H646" i="3"/>
  <c r="I646" i="3"/>
  <c r="J646" i="3"/>
  <c r="F647" i="3"/>
  <c r="G647" i="3"/>
  <c r="H647" i="3"/>
  <c r="I647" i="3"/>
  <c r="J647" i="3"/>
  <c r="E520" i="3"/>
  <c r="F520" i="3"/>
  <c r="G520" i="3"/>
  <c r="H520" i="3"/>
  <c r="I520" i="3"/>
  <c r="J520" i="3"/>
  <c r="E521" i="3"/>
  <c r="F521" i="3"/>
  <c r="G521" i="3"/>
  <c r="H521" i="3"/>
  <c r="I521" i="3"/>
  <c r="J521" i="3"/>
  <c r="E522" i="3"/>
  <c r="F522" i="3"/>
  <c r="G522" i="3"/>
  <c r="H522" i="3"/>
  <c r="I522" i="3"/>
  <c r="J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G557" i="3"/>
  <c r="H557" i="3"/>
  <c r="I557" i="3"/>
  <c r="J557" i="3"/>
  <c r="F558" i="3"/>
  <c r="G558" i="3"/>
  <c r="H558" i="3"/>
  <c r="I558" i="3"/>
  <c r="J558" i="3"/>
  <c r="F559" i="3"/>
  <c r="G559" i="3"/>
  <c r="H559" i="3"/>
  <c r="I559" i="3"/>
  <c r="J559" i="3"/>
  <c r="F560" i="3"/>
  <c r="G560" i="3"/>
  <c r="H560" i="3"/>
  <c r="I560" i="3"/>
  <c r="J560" i="3"/>
  <c r="F561" i="3"/>
  <c r="G561" i="3"/>
  <c r="H561" i="3"/>
  <c r="I561" i="3"/>
  <c r="J561" i="3"/>
  <c r="F562" i="3"/>
  <c r="G562" i="3"/>
  <c r="H562" i="3"/>
  <c r="I562" i="3"/>
  <c r="J562" i="3"/>
  <c r="F563" i="3"/>
  <c r="G563" i="3"/>
  <c r="H563" i="3"/>
  <c r="I563" i="3"/>
  <c r="J563" i="3"/>
  <c r="F564" i="3"/>
  <c r="G564" i="3"/>
  <c r="H564" i="3"/>
  <c r="I564" i="3"/>
  <c r="J564" i="3"/>
  <c r="F565" i="3"/>
  <c r="G565" i="3"/>
  <c r="H565" i="3"/>
  <c r="I565" i="3"/>
  <c r="J565" i="3"/>
  <c r="F566" i="3"/>
  <c r="G566" i="3"/>
  <c r="H566" i="3"/>
  <c r="I566" i="3"/>
  <c r="J566" i="3"/>
  <c r="F567" i="3"/>
  <c r="G567" i="3"/>
  <c r="H567" i="3"/>
  <c r="I567" i="3"/>
  <c r="J567" i="3"/>
  <c r="F568" i="3"/>
  <c r="G568" i="3"/>
  <c r="H568" i="3"/>
  <c r="I568" i="3"/>
  <c r="J568" i="3"/>
  <c r="F569" i="3"/>
  <c r="G569" i="3"/>
  <c r="H569" i="3"/>
  <c r="I569" i="3"/>
  <c r="J569" i="3"/>
  <c r="F570" i="3"/>
  <c r="G570" i="3"/>
  <c r="H570" i="3"/>
  <c r="I570" i="3"/>
  <c r="J570" i="3"/>
  <c r="F571" i="3"/>
  <c r="G571" i="3"/>
  <c r="H571" i="3"/>
  <c r="I571" i="3"/>
  <c r="J571" i="3"/>
  <c r="F572" i="3"/>
  <c r="G572" i="3"/>
  <c r="H572" i="3"/>
  <c r="I572" i="3"/>
  <c r="J572" i="3"/>
  <c r="F573" i="3"/>
  <c r="G573" i="3"/>
  <c r="H573" i="3"/>
  <c r="I573" i="3"/>
  <c r="J573" i="3"/>
  <c r="F574" i="3"/>
  <c r="G574" i="3"/>
  <c r="H574" i="3"/>
  <c r="I574" i="3"/>
  <c r="J574" i="3"/>
  <c r="F575" i="3"/>
  <c r="G575" i="3"/>
  <c r="H575" i="3"/>
  <c r="I575" i="3"/>
  <c r="J575" i="3"/>
  <c r="F576" i="3"/>
  <c r="G576" i="3"/>
  <c r="H576" i="3"/>
  <c r="I576" i="3"/>
  <c r="J576" i="3"/>
  <c r="F577" i="3"/>
  <c r="G577" i="3"/>
  <c r="H577" i="3"/>
  <c r="I577" i="3"/>
  <c r="J577" i="3"/>
  <c r="F578" i="3"/>
  <c r="G578" i="3"/>
  <c r="H578" i="3"/>
  <c r="I578" i="3"/>
  <c r="J578" i="3"/>
  <c r="F579" i="3"/>
  <c r="G579" i="3"/>
  <c r="H579" i="3"/>
  <c r="I579" i="3"/>
  <c r="J579" i="3"/>
  <c r="F580" i="3"/>
  <c r="G580" i="3"/>
  <c r="H580" i="3"/>
  <c r="I580" i="3"/>
  <c r="J580" i="3"/>
  <c r="F581" i="3"/>
  <c r="G581" i="3"/>
  <c r="H581" i="3"/>
  <c r="I581" i="3"/>
  <c r="J581" i="3"/>
  <c r="F582" i="3"/>
  <c r="G582" i="3"/>
  <c r="H582" i="3"/>
  <c r="I582" i="3"/>
  <c r="J582" i="3"/>
  <c r="F583" i="3"/>
  <c r="G583" i="3"/>
  <c r="H583" i="3"/>
  <c r="I583" i="3"/>
  <c r="J583" i="3"/>
  <c r="F584" i="3"/>
  <c r="G584" i="3"/>
  <c r="H584" i="3"/>
  <c r="I584" i="3"/>
  <c r="J584" i="3"/>
  <c r="F585" i="3"/>
  <c r="G585" i="3"/>
  <c r="H585" i="3"/>
  <c r="I585" i="3"/>
  <c r="J585" i="3"/>
  <c r="F586" i="3"/>
  <c r="G586" i="3"/>
  <c r="H586" i="3"/>
  <c r="I586" i="3"/>
  <c r="J586" i="3"/>
  <c r="F587" i="3"/>
  <c r="G587" i="3"/>
  <c r="H587" i="3"/>
  <c r="I587" i="3"/>
  <c r="J587" i="3"/>
  <c r="F588" i="3"/>
  <c r="G588" i="3"/>
  <c r="H588" i="3"/>
  <c r="I588" i="3"/>
  <c r="J588" i="3"/>
  <c r="F589" i="3"/>
  <c r="G589" i="3"/>
  <c r="H589" i="3"/>
  <c r="I589" i="3"/>
  <c r="J589" i="3"/>
  <c r="F590" i="3"/>
  <c r="G590" i="3"/>
  <c r="H590" i="3"/>
  <c r="I590" i="3"/>
  <c r="J590" i="3"/>
  <c r="F591" i="3"/>
  <c r="G591" i="3"/>
  <c r="H591" i="3"/>
  <c r="I591" i="3"/>
  <c r="J591" i="3"/>
  <c r="F592" i="3"/>
  <c r="G592" i="3"/>
  <c r="H592" i="3"/>
  <c r="I592" i="3"/>
  <c r="J592" i="3"/>
  <c r="F593" i="3"/>
  <c r="G593" i="3"/>
  <c r="H593" i="3"/>
  <c r="I593" i="3"/>
  <c r="J593" i="3"/>
  <c r="F594" i="3"/>
  <c r="G594" i="3"/>
  <c r="H594" i="3"/>
  <c r="I594" i="3"/>
  <c r="J594" i="3"/>
  <c r="F595" i="3"/>
  <c r="G595" i="3"/>
  <c r="H595" i="3"/>
  <c r="I595" i="3"/>
  <c r="J595" i="3"/>
  <c r="F596" i="3"/>
  <c r="G596" i="3"/>
  <c r="H596" i="3"/>
  <c r="I596" i="3"/>
  <c r="J596" i="3"/>
  <c r="F597" i="3"/>
  <c r="G597" i="3"/>
  <c r="H597" i="3"/>
  <c r="I597" i="3"/>
  <c r="J597" i="3"/>
  <c r="F598" i="3"/>
  <c r="G598" i="3"/>
  <c r="H598" i="3"/>
  <c r="I598" i="3"/>
  <c r="J598" i="3"/>
  <c r="F599" i="3"/>
  <c r="G599" i="3"/>
  <c r="H599" i="3"/>
  <c r="I599" i="3"/>
  <c r="J599" i="3"/>
  <c r="F600" i="3"/>
  <c r="G600" i="3"/>
  <c r="H600" i="3"/>
  <c r="I600" i="3"/>
  <c r="J600" i="3"/>
  <c r="F601" i="3"/>
  <c r="G601" i="3"/>
  <c r="H601" i="3"/>
  <c r="I601" i="3"/>
  <c r="J601" i="3"/>
  <c r="F602" i="3"/>
  <c r="G602" i="3"/>
  <c r="H602" i="3"/>
  <c r="I602" i="3"/>
  <c r="J602" i="3"/>
  <c r="F603" i="3"/>
  <c r="G603" i="3"/>
  <c r="H603" i="3"/>
  <c r="I603" i="3"/>
  <c r="J603" i="3"/>
  <c r="F604" i="3"/>
  <c r="G604" i="3"/>
  <c r="H604" i="3"/>
  <c r="I604" i="3"/>
  <c r="J604" i="3"/>
  <c r="F605" i="3"/>
  <c r="G605" i="3"/>
  <c r="H605" i="3"/>
  <c r="I605" i="3"/>
  <c r="J605" i="3"/>
  <c r="F606" i="3"/>
  <c r="G606" i="3"/>
  <c r="H606" i="3"/>
  <c r="I606" i="3"/>
  <c r="J606" i="3"/>
  <c r="F607" i="3"/>
  <c r="G607" i="3"/>
  <c r="H607" i="3"/>
  <c r="I607" i="3"/>
  <c r="J607" i="3"/>
  <c r="F608" i="3"/>
  <c r="G608" i="3"/>
  <c r="H608" i="3"/>
  <c r="I608" i="3"/>
  <c r="J608" i="3"/>
  <c r="F609" i="3"/>
  <c r="G609" i="3"/>
  <c r="H609" i="3"/>
  <c r="I609" i="3"/>
  <c r="J609" i="3"/>
  <c r="F610" i="3"/>
  <c r="G610" i="3"/>
  <c r="H610" i="3"/>
  <c r="I610" i="3"/>
  <c r="J610" i="3"/>
  <c r="F611" i="3"/>
  <c r="G611" i="3"/>
  <c r="H611" i="3"/>
  <c r="I611" i="3"/>
  <c r="J611" i="3"/>
  <c r="F612" i="3"/>
  <c r="G612" i="3"/>
  <c r="H612" i="3"/>
  <c r="I612" i="3"/>
  <c r="J612" i="3"/>
  <c r="F613" i="3"/>
  <c r="G613" i="3"/>
  <c r="H613" i="3"/>
  <c r="I613" i="3"/>
  <c r="J613" i="3"/>
  <c r="F614" i="3"/>
  <c r="G614" i="3"/>
  <c r="H614" i="3"/>
  <c r="I614" i="3"/>
  <c r="J614" i="3"/>
  <c r="F615" i="3"/>
  <c r="G615" i="3"/>
  <c r="H615" i="3"/>
  <c r="I615" i="3"/>
  <c r="J615" i="3"/>
  <c r="F616" i="3"/>
  <c r="G616" i="3"/>
  <c r="H616" i="3"/>
  <c r="I616" i="3"/>
  <c r="J616" i="3"/>
  <c r="F617" i="3"/>
  <c r="G617" i="3"/>
  <c r="H617" i="3"/>
  <c r="I617" i="3"/>
  <c r="J617" i="3"/>
  <c r="F618" i="3"/>
  <c r="G618" i="3"/>
  <c r="H618" i="3"/>
  <c r="I618" i="3"/>
  <c r="J618" i="3"/>
  <c r="F619" i="3"/>
  <c r="G619" i="3"/>
  <c r="H619" i="3"/>
  <c r="I619" i="3"/>
  <c r="J619" i="3"/>
  <c r="F620" i="3"/>
  <c r="G620" i="3"/>
  <c r="H620" i="3"/>
  <c r="I620" i="3"/>
  <c r="J620" i="3"/>
  <c r="F621" i="3"/>
  <c r="G621" i="3"/>
  <c r="H621" i="3"/>
  <c r="I621" i="3"/>
  <c r="J621" i="3"/>
  <c r="F622" i="3"/>
  <c r="G622" i="3"/>
  <c r="H622" i="3"/>
  <c r="I622" i="3"/>
  <c r="J622" i="3"/>
  <c r="F623" i="3"/>
  <c r="G623" i="3"/>
  <c r="H623" i="3"/>
  <c r="I623" i="3"/>
  <c r="J623" i="3"/>
  <c r="F624" i="3"/>
  <c r="G624" i="3"/>
  <c r="H624" i="3"/>
  <c r="I624" i="3"/>
  <c r="J624" i="3"/>
  <c r="F625" i="3"/>
  <c r="G625" i="3"/>
  <c r="H625" i="3"/>
  <c r="I625" i="3"/>
  <c r="J625" i="3"/>
  <c r="F626" i="3"/>
  <c r="G626" i="3"/>
  <c r="H626" i="3"/>
  <c r="I626" i="3"/>
  <c r="J626" i="3"/>
  <c r="F627" i="3"/>
  <c r="G627" i="3"/>
  <c r="H627" i="3"/>
  <c r="I627" i="3"/>
  <c r="J627" i="3"/>
  <c r="F628" i="3"/>
  <c r="G628" i="3"/>
  <c r="H628" i="3"/>
  <c r="I628" i="3"/>
  <c r="J628" i="3"/>
  <c r="F629" i="3"/>
  <c r="G629" i="3"/>
  <c r="H629" i="3"/>
  <c r="I629" i="3"/>
  <c r="J629" i="3"/>
  <c r="F630" i="3"/>
  <c r="G630" i="3"/>
  <c r="H630" i="3"/>
  <c r="I630" i="3"/>
  <c r="J630" i="3"/>
  <c r="F631" i="3"/>
  <c r="G631" i="3"/>
  <c r="H631" i="3"/>
  <c r="I631" i="3"/>
  <c r="J631" i="3"/>
  <c r="F632" i="3"/>
  <c r="G632" i="3"/>
  <c r="H632" i="3"/>
  <c r="I632" i="3"/>
  <c r="J632" i="3"/>
  <c r="F633" i="3"/>
  <c r="G633" i="3"/>
  <c r="H633" i="3"/>
  <c r="I633" i="3"/>
  <c r="J633" i="3"/>
  <c r="F634" i="3"/>
  <c r="G634" i="3"/>
  <c r="H634" i="3"/>
  <c r="I634" i="3"/>
  <c r="J634" i="3"/>
  <c r="F635" i="3"/>
  <c r="G635" i="3"/>
  <c r="H635" i="3"/>
  <c r="I635" i="3"/>
  <c r="J635" i="3"/>
  <c r="F636" i="3"/>
  <c r="G636" i="3"/>
  <c r="H636" i="3"/>
  <c r="I636" i="3"/>
  <c r="J636" i="3"/>
  <c r="F637" i="3"/>
  <c r="G637" i="3"/>
  <c r="H637" i="3"/>
  <c r="I637" i="3"/>
  <c r="J637" i="3"/>
  <c r="F638" i="3"/>
  <c r="G638" i="3"/>
  <c r="H638" i="3"/>
  <c r="I638" i="3"/>
  <c r="J638" i="3"/>
  <c r="F639" i="3"/>
  <c r="G639" i="3"/>
  <c r="H639" i="3"/>
  <c r="I639" i="3"/>
  <c r="J639" i="3"/>
  <c r="F640" i="3"/>
  <c r="G640" i="3"/>
  <c r="H640" i="3"/>
  <c r="I640" i="3"/>
  <c r="J640" i="3"/>
  <c r="F641" i="3"/>
  <c r="G641" i="3"/>
  <c r="H641" i="3"/>
  <c r="I641" i="3"/>
  <c r="J641" i="3"/>
  <c r="F642" i="3"/>
  <c r="G642" i="3"/>
  <c r="H642" i="3"/>
  <c r="I642" i="3"/>
  <c r="J642" i="3"/>
  <c r="F519" i="3"/>
  <c r="G519" i="3"/>
  <c r="H519" i="3"/>
  <c r="I519" i="3"/>
  <c r="J519" i="3"/>
  <c r="E519" i="3"/>
  <c r="E516" i="3"/>
  <c r="D516" i="3" s="1"/>
  <c r="E510" i="3"/>
  <c r="E511" i="3"/>
  <c r="D511" i="3" s="1"/>
  <c r="E512" i="3"/>
  <c r="E513" i="3"/>
  <c r="D513" i="3" s="1"/>
  <c r="E514" i="3"/>
  <c r="E515" i="3"/>
  <c r="D515" i="3" s="1"/>
  <c r="E484" i="3"/>
  <c r="E626" i="3" s="1"/>
  <c r="E485" i="3"/>
  <c r="E627" i="3" s="1"/>
  <c r="E486" i="3"/>
  <c r="E628" i="3" s="1"/>
  <c r="E487" i="3"/>
  <c r="E629" i="3" s="1"/>
  <c r="D629" i="3" s="1"/>
  <c r="E488" i="3"/>
  <c r="E630" i="3" s="1"/>
  <c r="E489" i="3"/>
  <c r="E631" i="3" s="1"/>
  <c r="E490" i="3"/>
  <c r="E632" i="3" s="1"/>
  <c r="E491" i="3"/>
  <c r="E633" i="3" s="1"/>
  <c r="D633" i="3" s="1"/>
  <c r="E492" i="3"/>
  <c r="E634" i="3" s="1"/>
  <c r="E493" i="3"/>
  <c r="E635" i="3" s="1"/>
  <c r="E494" i="3"/>
  <c r="E636" i="3" s="1"/>
  <c r="E495" i="3"/>
  <c r="E637" i="3" s="1"/>
  <c r="D637" i="3" s="1"/>
  <c r="E496" i="3"/>
  <c r="E638" i="3" s="1"/>
  <c r="E497" i="3"/>
  <c r="E639" i="3" s="1"/>
  <c r="E498" i="3"/>
  <c r="E640" i="3" s="1"/>
  <c r="E499" i="3"/>
  <c r="E641" i="3" s="1"/>
  <c r="D641" i="3" s="1"/>
  <c r="E500" i="3"/>
  <c r="E642" i="3" s="1"/>
  <c r="D642" i="3" s="1"/>
  <c r="E501" i="3"/>
  <c r="D501" i="3" s="1"/>
  <c r="E502" i="3"/>
  <c r="E503" i="3"/>
  <c r="D503" i="3" s="1"/>
  <c r="E504" i="3"/>
  <c r="E505" i="3"/>
  <c r="D505" i="3" s="1"/>
  <c r="E506" i="3"/>
  <c r="E507" i="3"/>
  <c r="E508" i="3"/>
  <c r="E509" i="3"/>
  <c r="D509" i="3" s="1"/>
  <c r="E483" i="3"/>
  <c r="E625" i="3" s="1"/>
  <c r="E382" i="3"/>
  <c r="E524" i="3" s="1"/>
  <c r="E383" i="3"/>
  <c r="E525" i="3" s="1"/>
  <c r="E384" i="3"/>
  <c r="E526" i="3" s="1"/>
  <c r="E385" i="3"/>
  <c r="E527" i="3" s="1"/>
  <c r="E386" i="3"/>
  <c r="E528" i="3" s="1"/>
  <c r="E387" i="3"/>
  <c r="E529" i="3" s="1"/>
  <c r="E388" i="3"/>
  <c r="E530" i="3" s="1"/>
  <c r="E389" i="3"/>
  <c r="E531" i="3" s="1"/>
  <c r="E390" i="3"/>
  <c r="E532" i="3" s="1"/>
  <c r="E391" i="3"/>
  <c r="E533" i="3" s="1"/>
  <c r="E392" i="3"/>
  <c r="E534" i="3" s="1"/>
  <c r="E393" i="3"/>
  <c r="E535" i="3" s="1"/>
  <c r="E394" i="3"/>
  <c r="E536" i="3" s="1"/>
  <c r="E395" i="3"/>
  <c r="E537" i="3" s="1"/>
  <c r="E396" i="3"/>
  <c r="E538" i="3" s="1"/>
  <c r="E397" i="3"/>
  <c r="E539" i="3" s="1"/>
  <c r="E398" i="3"/>
  <c r="E540" i="3" s="1"/>
  <c r="E399" i="3"/>
  <c r="E541" i="3" s="1"/>
  <c r="E400" i="3"/>
  <c r="E542" i="3" s="1"/>
  <c r="E401" i="3"/>
  <c r="E543" i="3" s="1"/>
  <c r="E402" i="3"/>
  <c r="E544" i="3" s="1"/>
  <c r="E403" i="3"/>
  <c r="E545" i="3" s="1"/>
  <c r="E404" i="3"/>
  <c r="E546" i="3" s="1"/>
  <c r="E405" i="3"/>
  <c r="E547" i="3" s="1"/>
  <c r="E406" i="3"/>
  <c r="E548" i="3" s="1"/>
  <c r="E407" i="3"/>
  <c r="E549" i="3" s="1"/>
  <c r="E408" i="3"/>
  <c r="E550" i="3" s="1"/>
  <c r="E409" i="3"/>
  <c r="E551" i="3" s="1"/>
  <c r="E410" i="3"/>
  <c r="E552" i="3" s="1"/>
  <c r="E411" i="3"/>
  <c r="E553" i="3" s="1"/>
  <c r="E412" i="3"/>
  <c r="E554" i="3" s="1"/>
  <c r="E413" i="3"/>
  <c r="E555" i="3" s="1"/>
  <c r="E414" i="3"/>
  <c r="E556" i="3" s="1"/>
  <c r="E38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41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273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39" i="3"/>
  <c r="K235" i="3"/>
  <c r="K236" i="3"/>
  <c r="K237" i="3"/>
  <c r="K238" i="3"/>
  <c r="E206" i="3"/>
  <c r="E240" i="3" s="1"/>
  <c r="E274" i="3" s="1"/>
  <c r="E308" i="3" s="1"/>
  <c r="E342" i="3" s="1"/>
  <c r="E207" i="3"/>
  <c r="E241" i="3" s="1"/>
  <c r="E275" i="3" s="1"/>
  <c r="E309" i="3" s="1"/>
  <c r="E343" i="3" s="1"/>
  <c r="E208" i="3"/>
  <c r="E242" i="3" s="1"/>
  <c r="E276" i="3" s="1"/>
  <c r="E310" i="3" s="1"/>
  <c r="E344" i="3" s="1"/>
  <c r="E209" i="3"/>
  <c r="E243" i="3" s="1"/>
  <c r="E277" i="3" s="1"/>
  <c r="E311" i="3" s="1"/>
  <c r="E345" i="3" s="1"/>
  <c r="E210" i="3"/>
  <c r="E244" i="3" s="1"/>
  <c r="E278" i="3" s="1"/>
  <c r="E312" i="3" s="1"/>
  <c r="E346" i="3" s="1"/>
  <c r="E211" i="3"/>
  <c r="E245" i="3" s="1"/>
  <c r="E279" i="3" s="1"/>
  <c r="E313" i="3" s="1"/>
  <c r="E347" i="3" s="1"/>
  <c r="E212" i="3"/>
  <c r="E246" i="3" s="1"/>
  <c r="E280" i="3" s="1"/>
  <c r="E314" i="3" s="1"/>
  <c r="E348" i="3" s="1"/>
  <c r="E213" i="3"/>
  <c r="E247" i="3" s="1"/>
  <c r="E281" i="3" s="1"/>
  <c r="E315" i="3" s="1"/>
  <c r="E349" i="3" s="1"/>
  <c r="E214" i="3"/>
  <c r="E248" i="3" s="1"/>
  <c r="E282" i="3" s="1"/>
  <c r="E316" i="3" s="1"/>
  <c r="E350" i="3" s="1"/>
  <c r="E215" i="3"/>
  <c r="E249" i="3" s="1"/>
  <c r="E283" i="3" s="1"/>
  <c r="E317" i="3" s="1"/>
  <c r="E351" i="3" s="1"/>
  <c r="E216" i="3"/>
  <c r="E250" i="3" s="1"/>
  <c r="E284" i="3" s="1"/>
  <c r="E318" i="3" s="1"/>
  <c r="E352" i="3" s="1"/>
  <c r="E217" i="3"/>
  <c r="E251" i="3" s="1"/>
  <c r="E285" i="3" s="1"/>
  <c r="E319" i="3" s="1"/>
  <c r="E353" i="3" s="1"/>
  <c r="E218" i="3"/>
  <c r="E252" i="3" s="1"/>
  <c r="E286" i="3" s="1"/>
  <c r="E320" i="3" s="1"/>
  <c r="E354" i="3" s="1"/>
  <c r="E219" i="3"/>
  <c r="E253" i="3" s="1"/>
  <c r="E287" i="3" s="1"/>
  <c r="E321" i="3" s="1"/>
  <c r="E355" i="3" s="1"/>
  <c r="D355" i="3" s="1"/>
  <c r="E220" i="3"/>
  <c r="E254" i="3" s="1"/>
  <c r="E288" i="3" s="1"/>
  <c r="E322" i="3" s="1"/>
  <c r="E356" i="3" s="1"/>
  <c r="D356" i="3" s="1"/>
  <c r="E221" i="3"/>
  <c r="E255" i="3" s="1"/>
  <c r="E289" i="3" s="1"/>
  <c r="E323" i="3" s="1"/>
  <c r="E357" i="3" s="1"/>
  <c r="D357" i="3" s="1"/>
  <c r="E222" i="3"/>
  <c r="E256" i="3" s="1"/>
  <c r="E290" i="3" s="1"/>
  <c r="E324" i="3" s="1"/>
  <c r="E358" i="3" s="1"/>
  <c r="D358" i="3" s="1"/>
  <c r="E223" i="3"/>
  <c r="E257" i="3" s="1"/>
  <c r="E291" i="3" s="1"/>
  <c r="E325" i="3" s="1"/>
  <c r="E359" i="3" s="1"/>
  <c r="D359" i="3" s="1"/>
  <c r="E224" i="3"/>
  <c r="E258" i="3" s="1"/>
  <c r="E292" i="3" s="1"/>
  <c r="E326" i="3" s="1"/>
  <c r="E360" i="3" s="1"/>
  <c r="D360" i="3" s="1"/>
  <c r="E225" i="3"/>
  <c r="E259" i="3" s="1"/>
  <c r="E293" i="3" s="1"/>
  <c r="E327" i="3" s="1"/>
  <c r="E361" i="3" s="1"/>
  <c r="D361" i="3" s="1"/>
  <c r="E226" i="3"/>
  <c r="E260" i="3" s="1"/>
  <c r="E294" i="3" s="1"/>
  <c r="E328" i="3" s="1"/>
  <c r="E362" i="3" s="1"/>
  <c r="D362" i="3" s="1"/>
  <c r="E227" i="3"/>
  <c r="E261" i="3" s="1"/>
  <c r="E295" i="3" s="1"/>
  <c r="E329" i="3" s="1"/>
  <c r="E363" i="3" s="1"/>
  <c r="D363" i="3" s="1"/>
  <c r="E228" i="3"/>
  <c r="E262" i="3" s="1"/>
  <c r="E296" i="3" s="1"/>
  <c r="E330" i="3" s="1"/>
  <c r="E364" i="3" s="1"/>
  <c r="D364" i="3" s="1"/>
  <c r="E229" i="3"/>
  <c r="E263" i="3" s="1"/>
  <c r="E297" i="3" s="1"/>
  <c r="E331" i="3" s="1"/>
  <c r="E365" i="3" s="1"/>
  <c r="D365" i="3" s="1"/>
  <c r="E230" i="3"/>
  <c r="E264" i="3" s="1"/>
  <c r="E298" i="3" s="1"/>
  <c r="E332" i="3" s="1"/>
  <c r="E366" i="3" s="1"/>
  <c r="D366" i="3" s="1"/>
  <c r="E231" i="3"/>
  <c r="E265" i="3" s="1"/>
  <c r="E232" i="3"/>
  <c r="E266" i="3" s="1"/>
  <c r="E233" i="3"/>
  <c r="E267" i="3" s="1"/>
  <c r="E234" i="3"/>
  <c r="E268" i="3" s="1"/>
  <c r="E235" i="3"/>
  <c r="E269" i="3" s="1"/>
  <c r="E236" i="3"/>
  <c r="E270" i="3" s="1"/>
  <c r="E237" i="3"/>
  <c r="E271" i="3" s="1"/>
  <c r="E238" i="3"/>
  <c r="E272" i="3" s="1"/>
  <c r="E205" i="3"/>
  <c r="G238" i="3"/>
  <c r="G272" i="3" s="1"/>
  <c r="G306" i="3" s="1"/>
  <c r="G340" i="3" s="1"/>
  <c r="G374" i="3" s="1"/>
  <c r="H238" i="3"/>
  <c r="H272" i="3" s="1"/>
  <c r="H306" i="3" s="1"/>
  <c r="H340" i="3" s="1"/>
  <c r="H374" i="3" s="1"/>
  <c r="I238" i="3"/>
  <c r="I272" i="3" s="1"/>
  <c r="I306" i="3" s="1"/>
  <c r="I340" i="3" s="1"/>
  <c r="I374" i="3" s="1"/>
  <c r="J238" i="3"/>
  <c r="J272" i="3" s="1"/>
  <c r="J306" i="3" s="1"/>
  <c r="J340" i="3" s="1"/>
  <c r="J374" i="3" s="1"/>
  <c r="G235" i="3"/>
  <c r="G269" i="3" s="1"/>
  <c r="G303" i="3" s="1"/>
  <c r="G337" i="3" s="1"/>
  <c r="G371" i="3" s="1"/>
  <c r="H235" i="3"/>
  <c r="H269" i="3" s="1"/>
  <c r="H303" i="3" s="1"/>
  <c r="H337" i="3" s="1"/>
  <c r="H371" i="3" s="1"/>
  <c r="I235" i="3"/>
  <c r="I269" i="3" s="1"/>
  <c r="I303" i="3" s="1"/>
  <c r="I337" i="3" s="1"/>
  <c r="I371" i="3" s="1"/>
  <c r="J235" i="3"/>
  <c r="J269" i="3" s="1"/>
  <c r="J303" i="3" s="1"/>
  <c r="J337" i="3" s="1"/>
  <c r="J371" i="3" s="1"/>
  <c r="G236" i="3"/>
  <c r="G270" i="3" s="1"/>
  <c r="G304" i="3" s="1"/>
  <c r="G338" i="3" s="1"/>
  <c r="G372" i="3" s="1"/>
  <c r="H236" i="3"/>
  <c r="H270" i="3" s="1"/>
  <c r="H304" i="3" s="1"/>
  <c r="H338" i="3" s="1"/>
  <c r="H372" i="3" s="1"/>
  <c r="I236" i="3"/>
  <c r="I270" i="3" s="1"/>
  <c r="I304" i="3" s="1"/>
  <c r="I338" i="3" s="1"/>
  <c r="I372" i="3" s="1"/>
  <c r="J236" i="3"/>
  <c r="J270" i="3" s="1"/>
  <c r="J304" i="3" s="1"/>
  <c r="J338" i="3" s="1"/>
  <c r="J372" i="3" s="1"/>
  <c r="G237" i="3"/>
  <c r="G271" i="3" s="1"/>
  <c r="G305" i="3" s="1"/>
  <c r="G339" i="3" s="1"/>
  <c r="G373" i="3" s="1"/>
  <c r="H237" i="3"/>
  <c r="H271" i="3" s="1"/>
  <c r="H305" i="3" s="1"/>
  <c r="H339" i="3" s="1"/>
  <c r="H373" i="3" s="1"/>
  <c r="I237" i="3"/>
  <c r="I271" i="3" s="1"/>
  <c r="I305" i="3" s="1"/>
  <c r="I339" i="3" s="1"/>
  <c r="I373" i="3" s="1"/>
  <c r="J237" i="3"/>
  <c r="J271" i="3" s="1"/>
  <c r="J305" i="3" s="1"/>
  <c r="J339" i="3" s="1"/>
  <c r="J373" i="3" s="1"/>
  <c r="G206" i="3"/>
  <c r="G240" i="3" s="1"/>
  <c r="G274" i="3" s="1"/>
  <c r="G308" i="3" s="1"/>
  <c r="G342" i="3" s="1"/>
  <c r="H206" i="3"/>
  <c r="H240" i="3" s="1"/>
  <c r="H274" i="3" s="1"/>
  <c r="H308" i="3" s="1"/>
  <c r="H342" i="3" s="1"/>
  <c r="I206" i="3"/>
  <c r="I240" i="3" s="1"/>
  <c r="I274" i="3" s="1"/>
  <c r="I308" i="3" s="1"/>
  <c r="I342" i="3" s="1"/>
  <c r="J206" i="3"/>
  <c r="J240" i="3" s="1"/>
  <c r="J274" i="3" s="1"/>
  <c r="J308" i="3" s="1"/>
  <c r="J342" i="3" s="1"/>
  <c r="G207" i="3"/>
  <c r="G241" i="3" s="1"/>
  <c r="G275" i="3" s="1"/>
  <c r="G309" i="3" s="1"/>
  <c r="G343" i="3" s="1"/>
  <c r="H207" i="3"/>
  <c r="H241" i="3" s="1"/>
  <c r="H275" i="3" s="1"/>
  <c r="H309" i="3" s="1"/>
  <c r="H343" i="3" s="1"/>
  <c r="I207" i="3"/>
  <c r="I241" i="3" s="1"/>
  <c r="I275" i="3" s="1"/>
  <c r="I309" i="3" s="1"/>
  <c r="I343" i="3" s="1"/>
  <c r="J207" i="3"/>
  <c r="J241" i="3" s="1"/>
  <c r="J275" i="3" s="1"/>
  <c r="J309" i="3" s="1"/>
  <c r="J343" i="3" s="1"/>
  <c r="G208" i="3"/>
  <c r="G242" i="3" s="1"/>
  <c r="G276" i="3" s="1"/>
  <c r="G310" i="3" s="1"/>
  <c r="G344" i="3" s="1"/>
  <c r="H208" i="3"/>
  <c r="H242" i="3" s="1"/>
  <c r="H276" i="3" s="1"/>
  <c r="H310" i="3" s="1"/>
  <c r="H344" i="3" s="1"/>
  <c r="I208" i="3"/>
  <c r="I242" i="3" s="1"/>
  <c r="I276" i="3" s="1"/>
  <c r="I310" i="3" s="1"/>
  <c r="I344" i="3" s="1"/>
  <c r="J208" i="3"/>
  <c r="J242" i="3" s="1"/>
  <c r="J276" i="3" s="1"/>
  <c r="J310" i="3" s="1"/>
  <c r="J344" i="3" s="1"/>
  <c r="G209" i="3"/>
  <c r="G243" i="3" s="1"/>
  <c r="G277" i="3" s="1"/>
  <c r="G311" i="3" s="1"/>
  <c r="G345" i="3" s="1"/>
  <c r="H209" i="3"/>
  <c r="H243" i="3" s="1"/>
  <c r="H277" i="3" s="1"/>
  <c r="H311" i="3" s="1"/>
  <c r="H345" i="3" s="1"/>
  <c r="I209" i="3"/>
  <c r="I243" i="3" s="1"/>
  <c r="I277" i="3" s="1"/>
  <c r="I311" i="3" s="1"/>
  <c r="I345" i="3" s="1"/>
  <c r="J209" i="3"/>
  <c r="J243" i="3" s="1"/>
  <c r="J277" i="3" s="1"/>
  <c r="J311" i="3" s="1"/>
  <c r="J345" i="3" s="1"/>
  <c r="G210" i="3"/>
  <c r="G244" i="3" s="1"/>
  <c r="G278" i="3" s="1"/>
  <c r="G312" i="3" s="1"/>
  <c r="G346" i="3" s="1"/>
  <c r="H210" i="3"/>
  <c r="H244" i="3" s="1"/>
  <c r="H278" i="3" s="1"/>
  <c r="H312" i="3" s="1"/>
  <c r="H346" i="3" s="1"/>
  <c r="I210" i="3"/>
  <c r="I244" i="3" s="1"/>
  <c r="I278" i="3" s="1"/>
  <c r="I312" i="3" s="1"/>
  <c r="I346" i="3" s="1"/>
  <c r="J210" i="3"/>
  <c r="J244" i="3" s="1"/>
  <c r="J278" i="3" s="1"/>
  <c r="J312" i="3" s="1"/>
  <c r="J346" i="3" s="1"/>
  <c r="G211" i="3"/>
  <c r="G245" i="3" s="1"/>
  <c r="G279" i="3" s="1"/>
  <c r="G313" i="3" s="1"/>
  <c r="G347" i="3" s="1"/>
  <c r="H211" i="3"/>
  <c r="H245" i="3" s="1"/>
  <c r="H279" i="3" s="1"/>
  <c r="H313" i="3" s="1"/>
  <c r="H347" i="3" s="1"/>
  <c r="I211" i="3"/>
  <c r="I245" i="3" s="1"/>
  <c r="I279" i="3" s="1"/>
  <c r="I313" i="3" s="1"/>
  <c r="I347" i="3" s="1"/>
  <c r="J211" i="3"/>
  <c r="J245" i="3" s="1"/>
  <c r="J279" i="3" s="1"/>
  <c r="J313" i="3" s="1"/>
  <c r="J347" i="3" s="1"/>
  <c r="G212" i="3"/>
  <c r="G246" i="3" s="1"/>
  <c r="G280" i="3" s="1"/>
  <c r="G314" i="3" s="1"/>
  <c r="G348" i="3" s="1"/>
  <c r="H212" i="3"/>
  <c r="H246" i="3" s="1"/>
  <c r="H280" i="3" s="1"/>
  <c r="H314" i="3" s="1"/>
  <c r="H348" i="3" s="1"/>
  <c r="I212" i="3"/>
  <c r="I246" i="3" s="1"/>
  <c r="I280" i="3" s="1"/>
  <c r="I314" i="3" s="1"/>
  <c r="I348" i="3" s="1"/>
  <c r="J212" i="3"/>
  <c r="J246" i="3" s="1"/>
  <c r="J280" i="3" s="1"/>
  <c r="J314" i="3" s="1"/>
  <c r="J348" i="3" s="1"/>
  <c r="G213" i="3"/>
  <c r="G247" i="3" s="1"/>
  <c r="G281" i="3" s="1"/>
  <c r="G315" i="3" s="1"/>
  <c r="G349" i="3" s="1"/>
  <c r="H213" i="3"/>
  <c r="H247" i="3" s="1"/>
  <c r="H281" i="3" s="1"/>
  <c r="H315" i="3" s="1"/>
  <c r="H349" i="3" s="1"/>
  <c r="I213" i="3"/>
  <c r="I247" i="3" s="1"/>
  <c r="I281" i="3" s="1"/>
  <c r="I315" i="3" s="1"/>
  <c r="I349" i="3" s="1"/>
  <c r="J213" i="3"/>
  <c r="J247" i="3" s="1"/>
  <c r="J281" i="3" s="1"/>
  <c r="J315" i="3" s="1"/>
  <c r="J349" i="3" s="1"/>
  <c r="G214" i="3"/>
  <c r="G248" i="3" s="1"/>
  <c r="G282" i="3" s="1"/>
  <c r="G316" i="3" s="1"/>
  <c r="G350" i="3" s="1"/>
  <c r="H214" i="3"/>
  <c r="H248" i="3" s="1"/>
  <c r="H282" i="3" s="1"/>
  <c r="H316" i="3" s="1"/>
  <c r="H350" i="3" s="1"/>
  <c r="I214" i="3"/>
  <c r="I248" i="3" s="1"/>
  <c r="I282" i="3" s="1"/>
  <c r="I316" i="3" s="1"/>
  <c r="I350" i="3" s="1"/>
  <c r="J214" i="3"/>
  <c r="J248" i="3" s="1"/>
  <c r="J282" i="3" s="1"/>
  <c r="J316" i="3" s="1"/>
  <c r="J350" i="3" s="1"/>
  <c r="G215" i="3"/>
  <c r="G249" i="3" s="1"/>
  <c r="G283" i="3" s="1"/>
  <c r="G317" i="3" s="1"/>
  <c r="G351" i="3" s="1"/>
  <c r="H215" i="3"/>
  <c r="H249" i="3" s="1"/>
  <c r="H283" i="3" s="1"/>
  <c r="H317" i="3" s="1"/>
  <c r="H351" i="3" s="1"/>
  <c r="I215" i="3"/>
  <c r="I249" i="3" s="1"/>
  <c r="I283" i="3" s="1"/>
  <c r="I317" i="3" s="1"/>
  <c r="I351" i="3" s="1"/>
  <c r="J215" i="3"/>
  <c r="J249" i="3" s="1"/>
  <c r="J283" i="3" s="1"/>
  <c r="J317" i="3" s="1"/>
  <c r="J351" i="3" s="1"/>
  <c r="G216" i="3"/>
  <c r="G250" i="3" s="1"/>
  <c r="G284" i="3" s="1"/>
  <c r="G318" i="3" s="1"/>
  <c r="G352" i="3" s="1"/>
  <c r="H216" i="3"/>
  <c r="H250" i="3" s="1"/>
  <c r="H284" i="3" s="1"/>
  <c r="H318" i="3" s="1"/>
  <c r="H352" i="3" s="1"/>
  <c r="I216" i="3"/>
  <c r="I250" i="3" s="1"/>
  <c r="I284" i="3" s="1"/>
  <c r="I318" i="3" s="1"/>
  <c r="I352" i="3" s="1"/>
  <c r="J216" i="3"/>
  <c r="J250" i="3" s="1"/>
  <c r="J284" i="3" s="1"/>
  <c r="J318" i="3" s="1"/>
  <c r="J352" i="3" s="1"/>
  <c r="G217" i="3"/>
  <c r="G251" i="3" s="1"/>
  <c r="G285" i="3" s="1"/>
  <c r="G319" i="3" s="1"/>
  <c r="G353" i="3" s="1"/>
  <c r="H217" i="3"/>
  <c r="H251" i="3" s="1"/>
  <c r="H285" i="3" s="1"/>
  <c r="H319" i="3" s="1"/>
  <c r="H353" i="3" s="1"/>
  <c r="I217" i="3"/>
  <c r="I251" i="3" s="1"/>
  <c r="I285" i="3" s="1"/>
  <c r="I319" i="3" s="1"/>
  <c r="I353" i="3" s="1"/>
  <c r="J217" i="3"/>
  <c r="J251" i="3" s="1"/>
  <c r="J285" i="3" s="1"/>
  <c r="J319" i="3" s="1"/>
  <c r="J353" i="3" s="1"/>
  <c r="G218" i="3"/>
  <c r="G252" i="3" s="1"/>
  <c r="G286" i="3" s="1"/>
  <c r="G320" i="3" s="1"/>
  <c r="G354" i="3" s="1"/>
  <c r="H218" i="3"/>
  <c r="H252" i="3" s="1"/>
  <c r="H286" i="3" s="1"/>
  <c r="H320" i="3" s="1"/>
  <c r="H354" i="3" s="1"/>
  <c r="I218" i="3"/>
  <c r="I252" i="3" s="1"/>
  <c r="I286" i="3" s="1"/>
  <c r="I320" i="3" s="1"/>
  <c r="I354" i="3" s="1"/>
  <c r="J218" i="3"/>
  <c r="J252" i="3" s="1"/>
  <c r="J286" i="3" s="1"/>
  <c r="J320" i="3" s="1"/>
  <c r="J354" i="3" s="1"/>
  <c r="G219" i="3"/>
  <c r="G253" i="3" s="1"/>
  <c r="G287" i="3" s="1"/>
  <c r="G321" i="3" s="1"/>
  <c r="G355" i="3" s="1"/>
  <c r="H219" i="3"/>
  <c r="H253" i="3" s="1"/>
  <c r="H287" i="3" s="1"/>
  <c r="H321" i="3" s="1"/>
  <c r="H355" i="3" s="1"/>
  <c r="I219" i="3"/>
  <c r="I253" i="3" s="1"/>
  <c r="I287" i="3" s="1"/>
  <c r="I321" i="3" s="1"/>
  <c r="I355" i="3" s="1"/>
  <c r="J219" i="3"/>
  <c r="J253" i="3" s="1"/>
  <c r="J287" i="3" s="1"/>
  <c r="J321" i="3" s="1"/>
  <c r="J355" i="3" s="1"/>
  <c r="G220" i="3"/>
  <c r="G254" i="3" s="1"/>
  <c r="G288" i="3" s="1"/>
  <c r="G322" i="3" s="1"/>
  <c r="G356" i="3" s="1"/>
  <c r="H220" i="3"/>
  <c r="H254" i="3" s="1"/>
  <c r="H288" i="3" s="1"/>
  <c r="H322" i="3" s="1"/>
  <c r="H356" i="3" s="1"/>
  <c r="I220" i="3"/>
  <c r="I254" i="3" s="1"/>
  <c r="I288" i="3" s="1"/>
  <c r="I322" i="3" s="1"/>
  <c r="I356" i="3" s="1"/>
  <c r="J220" i="3"/>
  <c r="J254" i="3" s="1"/>
  <c r="J288" i="3" s="1"/>
  <c r="J322" i="3" s="1"/>
  <c r="J356" i="3" s="1"/>
  <c r="G221" i="3"/>
  <c r="G255" i="3" s="1"/>
  <c r="G289" i="3" s="1"/>
  <c r="G323" i="3" s="1"/>
  <c r="G357" i="3" s="1"/>
  <c r="H221" i="3"/>
  <c r="H255" i="3" s="1"/>
  <c r="H289" i="3" s="1"/>
  <c r="H323" i="3" s="1"/>
  <c r="H357" i="3" s="1"/>
  <c r="I221" i="3"/>
  <c r="I255" i="3" s="1"/>
  <c r="I289" i="3" s="1"/>
  <c r="I323" i="3" s="1"/>
  <c r="I357" i="3" s="1"/>
  <c r="J221" i="3"/>
  <c r="J255" i="3" s="1"/>
  <c r="J289" i="3" s="1"/>
  <c r="J323" i="3" s="1"/>
  <c r="J357" i="3" s="1"/>
  <c r="G222" i="3"/>
  <c r="G256" i="3" s="1"/>
  <c r="G290" i="3" s="1"/>
  <c r="G324" i="3" s="1"/>
  <c r="G358" i="3" s="1"/>
  <c r="H222" i="3"/>
  <c r="H256" i="3" s="1"/>
  <c r="H290" i="3" s="1"/>
  <c r="H324" i="3" s="1"/>
  <c r="H358" i="3" s="1"/>
  <c r="I222" i="3"/>
  <c r="I256" i="3" s="1"/>
  <c r="I290" i="3" s="1"/>
  <c r="I324" i="3" s="1"/>
  <c r="I358" i="3" s="1"/>
  <c r="J222" i="3"/>
  <c r="J256" i="3" s="1"/>
  <c r="J290" i="3" s="1"/>
  <c r="J324" i="3" s="1"/>
  <c r="J358" i="3" s="1"/>
  <c r="G223" i="3"/>
  <c r="G257" i="3" s="1"/>
  <c r="G291" i="3" s="1"/>
  <c r="G325" i="3" s="1"/>
  <c r="G359" i="3" s="1"/>
  <c r="H223" i="3"/>
  <c r="H257" i="3" s="1"/>
  <c r="H291" i="3" s="1"/>
  <c r="H325" i="3" s="1"/>
  <c r="H359" i="3" s="1"/>
  <c r="I223" i="3"/>
  <c r="I257" i="3" s="1"/>
  <c r="I291" i="3" s="1"/>
  <c r="I325" i="3" s="1"/>
  <c r="I359" i="3" s="1"/>
  <c r="J223" i="3"/>
  <c r="J257" i="3" s="1"/>
  <c r="J291" i="3" s="1"/>
  <c r="J325" i="3" s="1"/>
  <c r="J359" i="3" s="1"/>
  <c r="G224" i="3"/>
  <c r="G258" i="3" s="1"/>
  <c r="G292" i="3" s="1"/>
  <c r="G326" i="3" s="1"/>
  <c r="G360" i="3" s="1"/>
  <c r="H224" i="3"/>
  <c r="H258" i="3" s="1"/>
  <c r="H292" i="3" s="1"/>
  <c r="H326" i="3" s="1"/>
  <c r="H360" i="3" s="1"/>
  <c r="I224" i="3"/>
  <c r="I258" i="3" s="1"/>
  <c r="I292" i="3" s="1"/>
  <c r="I326" i="3" s="1"/>
  <c r="I360" i="3" s="1"/>
  <c r="J224" i="3"/>
  <c r="J258" i="3" s="1"/>
  <c r="J292" i="3" s="1"/>
  <c r="J326" i="3" s="1"/>
  <c r="J360" i="3" s="1"/>
  <c r="G225" i="3"/>
  <c r="G259" i="3" s="1"/>
  <c r="G293" i="3" s="1"/>
  <c r="G327" i="3" s="1"/>
  <c r="G361" i="3" s="1"/>
  <c r="H225" i="3"/>
  <c r="H259" i="3" s="1"/>
  <c r="H293" i="3" s="1"/>
  <c r="H327" i="3" s="1"/>
  <c r="H361" i="3" s="1"/>
  <c r="I225" i="3"/>
  <c r="I259" i="3" s="1"/>
  <c r="I293" i="3" s="1"/>
  <c r="I327" i="3" s="1"/>
  <c r="I361" i="3" s="1"/>
  <c r="J225" i="3"/>
  <c r="J259" i="3" s="1"/>
  <c r="J293" i="3" s="1"/>
  <c r="J327" i="3" s="1"/>
  <c r="J361" i="3" s="1"/>
  <c r="G226" i="3"/>
  <c r="G260" i="3" s="1"/>
  <c r="G294" i="3" s="1"/>
  <c r="G328" i="3" s="1"/>
  <c r="G362" i="3" s="1"/>
  <c r="H226" i="3"/>
  <c r="H260" i="3" s="1"/>
  <c r="H294" i="3" s="1"/>
  <c r="H328" i="3" s="1"/>
  <c r="H362" i="3" s="1"/>
  <c r="I226" i="3"/>
  <c r="I260" i="3" s="1"/>
  <c r="I294" i="3" s="1"/>
  <c r="I328" i="3" s="1"/>
  <c r="I362" i="3" s="1"/>
  <c r="J226" i="3"/>
  <c r="J260" i="3" s="1"/>
  <c r="J294" i="3" s="1"/>
  <c r="J328" i="3" s="1"/>
  <c r="J362" i="3" s="1"/>
  <c r="G227" i="3"/>
  <c r="G261" i="3" s="1"/>
  <c r="G295" i="3" s="1"/>
  <c r="G329" i="3" s="1"/>
  <c r="G363" i="3" s="1"/>
  <c r="H227" i="3"/>
  <c r="H261" i="3" s="1"/>
  <c r="H295" i="3" s="1"/>
  <c r="H329" i="3" s="1"/>
  <c r="H363" i="3" s="1"/>
  <c r="I227" i="3"/>
  <c r="I261" i="3" s="1"/>
  <c r="I295" i="3" s="1"/>
  <c r="I329" i="3" s="1"/>
  <c r="I363" i="3" s="1"/>
  <c r="J227" i="3"/>
  <c r="J261" i="3" s="1"/>
  <c r="J295" i="3" s="1"/>
  <c r="J329" i="3" s="1"/>
  <c r="J363" i="3" s="1"/>
  <c r="G228" i="3"/>
  <c r="G262" i="3" s="1"/>
  <c r="G296" i="3" s="1"/>
  <c r="G330" i="3" s="1"/>
  <c r="G364" i="3" s="1"/>
  <c r="H228" i="3"/>
  <c r="H262" i="3" s="1"/>
  <c r="H296" i="3" s="1"/>
  <c r="H330" i="3" s="1"/>
  <c r="H364" i="3" s="1"/>
  <c r="I228" i="3"/>
  <c r="I262" i="3" s="1"/>
  <c r="I296" i="3" s="1"/>
  <c r="I330" i="3" s="1"/>
  <c r="I364" i="3" s="1"/>
  <c r="J228" i="3"/>
  <c r="J262" i="3" s="1"/>
  <c r="J296" i="3" s="1"/>
  <c r="J330" i="3" s="1"/>
  <c r="J364" i="3" s="1"/>
  <c r="G229" i="3"/>
  <c r="G263" i="3" s="1"/>
  <c r="G297" i="3" s="1"/>
  <c r="G331" i="3" s="1"/>
  <c r="G365" i="3" s="1"/>
  <c r="H229" i="3"/>
  <c r="H263" i="3" s="1"/>
  <c r="H297" i="3" s="1"/>
  <c r="H331" i="3" s="1"/>
  <c r="H365" i="3" s="1"/>
  <c r="I229" i="3"/>
  <c r="I263" i="3" s="1"/>
  <c r="I297" i="3" s="1"/>
  <c r="I331" i="3" s="1"/>
  <c r="I365" i="3" s="1"/>
  <c r="J229" i="3"/>
  <c r="J263" i="3" s="1"/>
  <c r="J297" i="3" s="1"/>
  <c r="J331" i="3" s="1"/>
  <c r="J365" i="3" s="1"/>
  <c r="G230" i="3"/>
  <c r="G264" i="3" s="1"/>
  <c r="G298" i="3" s="1"/>
  <c r="G332" i="3" s="1"/>
  <c r="G366" i="3" s="1"/>
  <c r="H230" i="3"/>
  <c r="H264" i="3" s="1"/>
  <c r="H298" i="3" s="1"/>
  <c r="H332" i="3" s="1"/>
  <c r="H366" i="3" s="1"/>
  <c r="I230" i="3"/>
  <c r="I264" i="3" s="1"/>
  <c r="I298" i="3" s="1"/>
  <c r="I332" i="3" s="1"/>
  <c r="I366" i="3" s="1"/>
  <c r="J230" i="3"/>
  <c r="J264" i="3" s="1"/>
  <c r="J298" i="3" s="1"/>
  <c r="J332" i="3" s="1"/>
  <c r="J366" i="3" s="1"/>
  <c r="G231" i="3"/>
  <c r="G265" i="3" s="1"/>
  <c r="G299" i="3" s="1"/>
  <c r="G333" i="3" s="1"/>
  <c r="G367" i="3" s="1"/>
  <c r="H231" i="3"/>
  <c r="H265" i="3" s="1"/>
  <c r="H299" i="3" s="1"/>
  <c r="H333" i="3" s="1"/>
  <c r="H367" i="3" s="1"/>
  <c r="I231" i="3"/>
  <c r="I265" i="3" s="1"/>
  <c r="I299" i="3" s="1"/>
  <c r="I333" i="3" s="1"/>
  <c r="I367" i="3" s="1"/>
  <c r="J231" i="3"/>
  <c r="J265" i="3" s="1"/>
  <c r="J299" i="3" s="1"/>
  <c r="J333" i="3" s="1"/>
  <c r="J367" i="3" s="1"/>
  <c r="G232" i="3"/>
  <c r="G266" i="3" s="1"/>
  <c r="G300" i="3" s="1"/>
  <c r="G334" i="3" s="1"/>
  <c r="G368" i="3" s="1"/>
  <c r="H232" i="3"/>
  <c r="H266" i="3" s="1"/>
  <c r="H300" i="3" s="1"/>
  <c r="H334" i="3" s="1"/>
  <c r="H368" i="3" s="1"/>
  <c r="I232" i="3"/>
  <c r="I266" i="3" s="1"/>
  <c r="I300" i="3" s="1"/>
  <c r="I334" i="3" s="1"/>
  <c r="I368" i="3" s="1"/>
  <c r="J232" i="3"/>
  <c r="J266" i="3" s="1"/>
  <c r="J300" i="3" s="1"/>
  <c r="J334" i="3" s="1"/>
  <c r="J368" i="3" s="1"/>
  <c r="G233" i="3"/>
  <c r="G267" i="3" s="1"/>
  <c r="G301" i="3" s="1"/>
  <c r="G335" i="3" s="1"/>
  <c r="G369" i="3" s="1"/>
  <c r="H233" i="3"/>
  <c r="H267" i="3" s="1"/>
  <c r="H301" i="3" s="1"/>
  <c r="H335" i="3" s="1"/>
  <c r="H369" i="3" s="1"/>
  <c r="I233" i="3"/>
  <c r="I267" i="3" s="1"/>
  <c r="I301" i="3" s="1"/>
  <c r="I335" i="3" s="1"/>
  <c r="I369" i="3" s="1"/>
  <c r="J233" i="3"/>
  <c r="J267" i="3" s="1"/>
  <c r="J301" i="3" s="1"/>
  <c r="J335" i="3" s="1"/>
  <c r="J369" i="3" s="1"/>
  <c r="G234" i="3"/>
  <c r="G268" i="3" s="1"/>
  <c r="G302" i="3" s="1"/>
  <c r="G336" i="3" s="1"/>
  <c r="G370" i="3" s="1"/>
  <c r="H234" i="3"/>
  <c r="H268" i="3" s="1"/>
  <c r="H302" i="3" s="1"/>
  <c r="H336" i="3" s="1"/>
  <c r="H370" i="3" s="1"/>
  <c r="I234" i="3"/>
  <c r="I268" i="3" s="1"/>
  <c r="I302" i="3" s="1"/>
  <c r="I336" i="3" s="1"/>
  <c r="I370" i="3" s="1"/>
  <c r="J234" i="3"/>
  <c r="J268" i="3" s="1"/>
  <c r="J302" i="3" s="1"/>
  <c r="J336" i="3" s="1"/>
  <c r="J370" i="3" s="1"/>
  <c r="H205" i="3"/>
  <c r="H239" i="3" s="1"/>
  <c r="H273" i="3" s="1"/>
  <c r="H307" i="3" s="1"/>
  <c r="H341" i="3" s="1"/>
  <c r="I205" i="3"/>
  <c r="I239" i="3" s="1"/>
  <c r="I273" i="3" s="1"/>
  <c r="I307" i="3" s="1"/>
  <c r="I341" i="3" s="1"/>
  <c r="J205" i="3"/>
  <c r="J239" i="3" s="1"/>
  <c r="J273" i="3" s="1"/>
  <c r="J307" i="3" s="1"/>
  <c r="J341" i="3" s="1"/>
  <c r="G205" i="3"/>
  <c r="G239" i="3" s="1"/>
  <c r="G273" i="3" s="1"/>
  <c r="G307" i="3" s="1"/>
  <c r="G341" i="3" s="1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E202" i="3"/>
  <c r="E192" i="3"/>
  <c r="D192" i="3" s="1"/>
  <c r="E193" i="3"/>
  <c r="E194" i="3"/>
  <c r="D194" i="3" s="1"/>
  <c r="E195" i="3"/>
  <c r="D195" i="3" s="1"/>
  <c r="E196" i="3"/>
  <c r="D196" i="3" s="1"/>
  <c r="E197" i="3"/>
  <c r="D197" i="3" s="1"/>
  <c r="E198" i="3"/>
  <c r="D198" i="3" s="1"/>
  <c r="E199" i="3"/>
  <c r="E200" i="3"/>
  <c r="E201" i="3"/>
  <c r="E191" i="3"/>
  <c r="H197" i="3"/>
  <c r="I197" i="3"/>
  <c r="J197" i="3"/>
  <c r="H198" i="3"/>
  <c r="I198" i="3"/>
  <c r="J198" i="3"/>
  <c r="H199" i="3"/>
  <c r="I199" i="3"/>
  <c r="J199" i="3"/>
  <c r="H200" i="3"/>
  <c r="I200" i="3"/>
  <c r="J200" i="3"/>
  <c r="H201" i="3"/>
  <c r="I201" i="3"/>
  <c r="J201" i="3"/>
  <c r="H202" i="3"/>
  <c r="I202" i="3"/>
  <c r="J202" i="3"/>
  <c r="H191" i="3"/>
  <c r="I191" i="3"/>
  <c r="J191" i="3"/>
  <c r="H192" i="3"/>
  <c r="I192" i="3"/>
  <c r="J192" i="3"/>
  <c r="H193" i="3"/>
  <c r="I193" i="3"/>
  <c r="J193" i="3"/>
  <c r="H194" i="3"/>
  <c r="I194" i="3"/>
  <c r="J194" i="3"/>
  <c r="H195" i="3"/>
  <c r="I195" i="3"/>
  <c r="J195" i="3"/>
  <c r="H196" i="3"/>
  <c r="I196" i="3"/>
  <c r="J196" i="3"/>
  <c r="G192" i="3"/>
  <c r="G193" i="3"/>
  <c r="G194" i="3"/>
  <c r="G195" i="3"/>
  <c r="G196" i="3"/>
  <c r="G197" i="3"/>
  <c r="G198" i="3"/>
  <c r="G199" i="3"/>
  <c r="G200" i="3"/>
  <c r="G201" i="3"/>
  <c r="G202" i="3"/>
  <c r="G191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55" i="3"/>
  <c r="K68" i="3"/>
  <c r="K67" i="3"/>
  <c r="K321" i="3" s="1"/>
  <c r="K57" i="3"/>
  <c r="K311" i="3" s="1"/>
  <c r="K55" i="3"/>
  <c r="K309" i="3" s="1"/>
  <c r="K54" i="3"/>
  <c r="K53" i="3"/>
  <c r="K307" i="3" s="1"/>
  <c r="K56" i="3"/>
  <c r="K58" i="3"/>
  <c r="K312" i="3" s="1"/>
  <c r="K59" i="3"/>
  <c r="K313" i="3" s="1"/>
  <c r="K60" i="3"/>
  <c r="K314" i="3" s="1"/>
  <c r="K61" i="3"/>
  <c r="K315" i="3" s="1"/>
  <c r="K62" i="3"/>
  <c r="K63" i="3"/>
  <c r="K317" i="3" s="1"/>
  <c r="K64" i="3"/>
  <c r="K65" i="3"/>
  <c r="K66" i="3"/>
  <c r="K69" i="3"/>
  <c r="K70" i="3"/>
  <c r="K71" i="3"/>
  <c r="K325" i="3" s="1"/>
  <c r="K72" i="3"/>
  <c r="K73" i="3"/>
  <c r="K74" i="3"/>
  <c r="K75" i="3"/>
  <c r="K329" i="3" s="1"/>
  <c r="K76" i="3"/>
  <c r="K77" i="3"/>
  <c r="K78" i="3"/>
  <c r="K79" i="3"/>
  <c r="K333" i="3" s="1"/>
  <c r="K80" i="3"/>
  <c r="K81" i="3"/>
  <c r="K82" i="3"/>
  <c r="K83" i="3"/>
  <c r="K337" i="3" s="1"/>
  <c r="K84" i="3"/>
  <c r="K85" i="3"/>
  <c r="K86" i="3"/>
  <c r="G156" i="3"/>
  <c r="H156" i="3"/>
  <c r="I156" i="3"/>
  <c r="J156" i="3"/>
  <c r="G157" i="3"/>
  <c r="H157" i="3"/>
  <c r="I157" i="3"/>
  <c r="J157" i="3"/>
  <c r="G158" i="3"/>
  <c r="H158" i="3"/>
  <c r="I158" i="3"/>
  <c r="J158" i="3"/>
  <c r="G159" i="3"/>
  <c r="H159" i="3"/>
  <c r="I159" i="3"/>
  <c r="J159" i="3"/>
  <c r="G160" i="3"/>
  <c r="H160" i="3"/>
  <c r="I160" i="3"/>
  <c r="J160" i="3"/>
  <c r="G161" i="3"/>
  <c r="H161" i="3"/>
  <c r="I161" i="3"/>
  <c r="J161" i="3"/>
  <c r="G162" i="3"/>
  <c r="H162" i="3"/>
  <c r="I162" i="3"/>
  <c r="J162" i="3"/>
  <c r="G163" i="3"/>
  <c r="H163" i="3"/>
  <c r="I163" i="3"/>
  <c r="J163" i="3"/>
  <c r="G164" i="3"/>
  <c r="H164" i="3"/>
  <c r="I164" i="3"/>
  <c r="J164" i="3"/>
  <c r="G165" i="3"/>
  <c r="H165" i="3"/>
  <c r="I165" i="3"/>
  <c r="J165" i="3"/>
  <c r="G166" i="3"/>
  <c r="H166" i="3"/>
  <c r="I166" i="3"/>
  <c r="J166" i="3"/>
  <c r="G167" i="3"/>
  <c r="H167" i="3"/>
  <c r="I167" i="3"/>
  <c r="J167" i="3"/>
  <c r="G168" i="3"/>
  <c r="H168" i="3"/>
  <c r="I168" i="3"/>
  <c r="J168" i="3"/>
  <c r="G169" i="3"/>
  <c r="H169" i="3"/>
  <c r="I169" i="3"/>
  <c r="J169" i="3"/>
  <c r="G170" i="3"/>
  <c r="H170" i="3"/>
  <c r="I170" i="3"/>
  <c r="J170" i="3"/>
  <c r="G171" i="3"/>
  <c r="H171" i="3"/>
  <c r="I171" i="3"/>
  <c r="J171" i="3"/>
  <c r="G172" i="3"/>
  <c r="H172" i="3"/>
  <c r="I172" i="3"/>
  <c r="J172" i="3"/>
  <c r="G173" i="3"/>
  <c r="H173" i="3"/>
  <c r="I173" i="3"/>
  <c r="J173" i="3"/>
  <c r="G174" i="3"/>
  <c r="H174" i="3"/>
  <c r="I174" i="3"/>
  <c r="J174" i="3"/>
  <c r="G175" i="3"/>
  <c r="H175" i="3"/>
  <c r="I175" i="3"/>
  <c r="J175" i="3"/>
  <c r="G176" i="3"/>
  <c r="H176" i="3"/>
  <c r="I176" i="3"/>
  <c r="J176" i="3"/>
  <c r="G177" i="3"/>
  <c r="H177" i="3"/>
  <c r="I177" i="3"/>
  <c r="J177" i="3"/>
  <c r="G178" i="3"/>
  <c r="H178" i="3"/>
  <c r="I178" i="3"/>
  <c r="J178" i="3"/>
  <c r="G179" i="3"/>
  <c r="H179" i="3"/>
  <c r="I179" i="3"/>
  <c r="J179" i="3"/>
  <c r="G180" i="3"/>
  <c r="H180" i="3"/>
  <c r="I180" i="3"/>
  <c r="J180" i="3"/>
  <c r="G181" i="3"/>
  <c r="H181" i="3"/>
  <c r="I181" i="3"/>
  <c r="J181" i="3"/>
  <c r="G182" i="3"/>
  <c r="H182" i="3"/>
  <c r="I182" i="3"/>
  <c r="J182" i="3"/>
  <c r="G183" i="3"/>
  <c r="H183" i="3"/>
  <c r="I183" i="3"/>
  <c r="J183" i="3"/>
  <c r="G184" i="3"/>
  <c r="H184" i="3"/>
  <c r="I184" i="3"/>
  <c r="J184" i="3"/>
  <c r="G185" i="3"/>
  <c r="H185" i="3"/>
  <c r="I185" i="3"/>
  <c r="J185" i="3"/>
  <c r="G186" i="3"/>
  <c r="H186" i="3"/>
  <c r="I186" i="3"/>
  <c r="J186" i="3"/>
  <c r="G187" i="3"/>
  <c r="H187" i="3"/>
  <c r="I187" i="3"/>
  <c r="J187" i="3"/>
  <c r="G188" i="3"/>
  <c r="H188" i="3"/>
  <c r="I188" i="3"/>
  <c r="J188" i="3"/>
  <c r="H155" i="3"/>
  <c r="I155" i="3"/>
  <c r="J155" i="3"/>
  <c r="G155" i="3"/>
  <c r="K191" i="3"/>
  <c r="K192" i="3"/>
  <c r="D193" i="3"/>
  <c r="K193" i="3"/>
  <c r="K194" i="3"/>
  <c r="K195" i="3"/>
  <c r="K196" i="3"/>
  <c r="K197" i="3"/>
  <c r="K198" i="3"/>
  <c r="J54" i="3"/>
  <c r="J88" i="3" s="1"/>
  <c r="J122" i="3" s="1"/>
  <c r="J55" i="3"/>
  <c r="J89" i="3" s="1"/>
  <c r="J123" i="3" s="1"/>
  <c r="J56" i="3"/>
  <c r="J90" i="3" s="1"/>
  <c r="J124" i="3" s="1"/>
  <c r="J57" i="3"/>
  <c r="J91" i="3" s="1"/>
  <c r="J125" i="3" s="1"/>
  <c r="J58" i="3"/>
  <c r="J92" i="3" s="1"/>
  <c r="J126" i="3" s="1"/>
  <c r="J59" i="3"/>
  <c r="J93" i="3" s="1"/>
  <c r="J127" i="3" s="1"/>
  <c r="J60" i="3"/>
  <c r="J94" i="3" s="1"/>
  <c r="J128" i="3" s="1"/>
  <c r="J61" i="3"/>
  <c r="J95" i="3" s="1"/>
  <c r="J129" i="3" s="1"/>
  <c r="J62" i="3"/>
  <c r="J96" i="3" s="1"/>
  <c r="J130" i="3" s="1"/>
  <c r="J63" i="3"/>
  <c r="J97" i="3" s="1"/>
  <c r="J131" i="3" s="1"/>
  <c r="J64" i="3"/>
  <c r="J98" i="3" s="1"/>
  <c r="J132" i="3" s="1"/>
  <c r="J65" i="3"/>
  <c r="J99" i="3" s="1"/>
  <c r="J133" i="3" s="1"/>
  <c r="J66" i="3"/>
  <c r="J100" i="3" s="1"/>
  <c r="J134" i="3" s="1"/>
  <c r="J67" i="3"/>
  <c r="J101" i="3" s="1"/>
  <c r="J135" i="3" s="1"/>
  <c r="J68" i="3"/>
  <c r="J102" i="3" s="1"/>
  <c r="J136" i="3" s="1"/>
  <c r="J69" i="3"/>
  <c r="J103" i="3" s="1"/>
  <c r="J137" i="3" s="1"/>
  <c r="J70" i="3"/>
  <c r="J104" i="3" s="1"/>
  <c r="J138" i="3" s="1"/>
  <c r="J71" i="3"/>
  <c r="J105" i="3" s="1"/>
  <c r="J139" i="3" s="1"/>
  <c r="J72" i="3"/>
  <c r="J106" i="3" s="1"/>
  <c r="J140" i="3" s="1"/>
  <c r="J73" i="3"/>
  <c r="J107" i="3" s="1"/>
  <c r="J141" i="3" s="1"/>
  <c r="J74" i="3"/>
  <c r="J108" i="3" s="1"/>
  <c r="J142" i="3" s="1"/>
  <c r="J75" i="3"/>
  <c r="J109" i="3" s="1"/>
  <c r="J143" i="3" s="1"/>
  <c r="J76" i="3"/>
  <c r="J110" i="3" s="1"/>
  <c r="J144" i="3" s="1"/>
  <c r="J77" i="3"/>
  <c r="J111" i="3" s="1"/>
  <c r="J145" i="3" s="1"/>
  <c r="J78" i="3"/>
  <c r="J112" i="3" s="1"/>
  <c r="J146" i="3" s="1"/>
  <c r="J79" i="3"/>
  <c r="J113" i="3" s="1"/>
  <c r="J147" i="3" s="1"/>
  <c r="J80" i="3"/>
  <c r="J114" i="3" s="1"/>
  <c r="J148" i="3" s="1"/>
  <c r="J81" i="3"/>
  <c r="J115" i="3" s="1"/>
  <c r="J149" i="3" s="1"/>
  <c r="J82" i="3"/>
  <c r="J116" i="3" s="1"/>
  <c r="J150" i="3" s="1"/>
  <c r="J83" i="3"/>
  <c r="J117" i="3" s="1"/>
  <c r="J151" i="3" s="1"/>
  <c r="J84" i="3"/>
  <c r="J118" i="3" s="1"/>
  <c r="J152" i="3" s="1"/>
  <c r="J85" i="3"/>
  <c r="J119" i="3" s="1"/>
  <c r="J153" i="3" s="1"/>
  <c r="J86" i="3"/>
  <c r="J120" i="3" s="1"/>
  <c r="J154" i="3" s="1"/>
  <c r="J53" i="3"/>
  <c r="J87" i="3" s="1"/>
  <c r="J121" i="3" s="1"/>
  <c r="I54" i="3"/>
  <c r="I88" i="3" s="1"/>
  <c r="I122" i="3" s="1"/>
  <c r="I55" i="3"/>
  <c r="I89" i="3" s="1"/>
  <c r="I123" i="3" s="1"/>
  <c r="I56" i="3"/>
  <c r="I90" i="3" s="1"/>
  <c r="I124" i="3" s="1"/>
  <c r="I57" i="3"/>
  <c r="I91" i="3" s="1"/>
  <c r="I125" i="3" s="1"/>
  <c r="I58" i="3"/>
  <c r="I92" i="3" s="1"/>
  <c r="I126" i="3" s="1"/>
  <c r="I59" i="3"/>
  <c r="I93" i="3" s="1"/>
  <c r="I127" i="3" s="1"/>
  <c r="I60" i="3"/>
  <c r="I94" i="3" s="1"/>
  <c r="I128" i="3" s="1"/>
  <c r="I61" i="3"/>
  <c r="I95" i="3" s="1"/>
  <c r="I129" i="3" s="1"/>
  <c r="I62" i="3"/>
  <c r="I96" i="3" s="1"/>
  <c r="I130" i="3" s="1"/>
  <c r="I63" i="3"/>
  <c r="I97" i="3" s="1"/>
  <c r="I131" i="3" s="1"/>
  <c r="I64" i="3"/>
  <c r="I98" i="3" s="1"/>
  <c r="I132" i="3" s="1"/>
  <c r="I65" i="3"/>
  <c r="I99" i="3" s="1"/>
  <c r="I133" i="3" s="1"/>
  <c r="I66" i="3"/>
  <c r="I100" i="3" s="1"/>
  <c r="I134" i="3" s="1"/>
  <c r="I67" i="3"/>
  <c r="I101" i="3" s="1"/>
  <c r="I135" i="3" s="1"/>
  <c r="I68" i="3"/>
  <c r="I102" i="3" s="1"/>
  <c r="I136" i="3" s="1"/>
  <c r="I69" i="3"/>
  <c r="I103" i="3" s="1"/>
  <c r="I137" i="3" s="1"/>
  <c r="I70" i="3"/>
  <c r="I104" i="3" s="1"/>
  <c r="I138" i="3" s="1"/>
  <c r="I71" i="3"/>
  <c r="I105" i="3" s="1"/>
  <c r="I139" i="3" s="1"/>
  <c r="I72" i="3"/>
  <c r="I106" i="3" s="1"/>
  <c r="I140" i="3" s="1"/>
  <c r="I73" i="3"/>
  <c r="I107" i="3" s="1"/>
  <c r="I141" i="3" s="1"/>
  <c r="I74" i="3"/>
  <c r="I108" i="3" s="1"/>
  <c r="I142" i="3" s="1"/>
  <c r="I75" i="3"/>
  <c r="I109" i="3" s="1"/>
  <c r="I143" i="3" s="1"/>
  <c r="I76" i="3"/>
  <c r="I110" i="3" s="1"/>
  <c r="I144" i="3" s="1"/>
  <c r="I77" i="3"/>
  <c r="I111" i="3" s="1"/>
  <c r="I145" i="3" s="1"/>
  <c r="I78" i="3"/>
  <c r="I112" i="3" s="1"/>
  <c r="I146" i="3" s="1"/>
  <c r="I79" i="3"/>
  <c r="I113" i="3" s="1"/>
  <c r="I147" i="3" s="1"/>
  <c r="I80" i="3"/>
  <c r="I114" i="3" s="1"/>
  <c r="I148" i="3" s="1"/>
  <c r="I81" i="3"/>
  <c r="I115" i="3" s="1"/>
  <c r="I149" i="3" s="1"/>
  <c r="I82" i="3"/>
  <c r="I116" i="3" s="1"/>
  <c r="I150" i="3" s="1"/>
  <c r="I83" i="3"/>
  <c r="I117" i="3" s="1"/>
  <c r="I151" i="3" s="1"/>
  <c r="I84" i="3"/>
  <c r="I118" i="3" s="1"/>
  <c r="I152" i="3" s="1"/>
  <c r="I85" i="3"/>
  <c r="I119" i="3" s="1"/>
  <c r="I153" i="3" s="1"/>
  <c r="I86" i="3"/>
  <c r="I120" i="3" s="1"/>
  <c r="I154" i="3" s="1"/>
  <c r="I53" i="3"/>
  <c r="I87" i="3" s="1"/>
  <c r="I121" i="3" s="1"/>
  <c r="H54" i="3"/>
  <c r="H88" i="3" s="1"/>
  <c r="H122" i="3" s="1"/>
  <c r="H55" i="3"/>
  <c r="H89" i="3" s="1"/>
  <c r="H123" i="3" s="1"/>
  <c r="H56" i="3"/>
  <c r="H90" i="3" s="1"/>
  <c r="H124" i="3" s="1"/>
  <c r="H57" i="3"/>
  <c r="H91" i="3" s="1"/>
  <c r="H125" i="3" s="1"/>
  <c r="H58" i="3"/>
  <c r="H92" i="3" s="1"/>
  <c r="H126" i="3" s="1"/>
  <c r="H59" i="3"/>
  <c r="H93" i="3" s="1"/>
  <c r="H127" i="3" s="1"/>
  <c r="H60" i="3"/>
  <c r="H94" i="3" s="1"/>
  <c r="H128" i="3" s="1"/>
  <c r="H61" i="3"/>
  <c r="H95" i="3" s="1"/>
  <c r="H129" i="3" s="1"/>
  <c r="H62" i="3"/>
  <c r="H96" i="3" s="1"/>
  <c r="H130" i="3" s="1"/>
  <c r="H63" i="3"/>
  <c r="H97" i="3" s="1"/>
  <c r="H131" i="3" s="1"/>
  <c r="H64" i="3"/>
  <c r="H98" i="3" s="1"/>
  <c r="H132" i="3" s="1"/>
  <c r="H65" i="3"/>
  <c r="H99" i="3" s="1"/>
  <c r="H133" i="3" s="1"/>
  <c r="H66" i="3"/>
  <c r="H100" i="3" s="1"/>
  <c r="H134" i="3" s="1"/>
  <c r="H67" i="3"/>
  <c r="H101" i="3" s="1"/>
  <c r="H135" i="3" s="1"/>
  <c r="H68" i="3"/>
  <c r="H102" i="3" s="1"/>
  <c r="H136" i="3" s="1"/>
  <c r="H69" i="3"/>
  <c r="H103" i="3" s="1"/>
  <c r="H137" i="3" s="1"/>
  <c r="H70" i="3"/>
  <c r="H104" i="3" s="1"/>
  <c r="H138" i="3" s="1"/>
  <c r="H71" i="3"/>
  <c r="H105" i="3" s="1"/>
  <c r="H139" i="3" s="1"/>
  <c r="H72" i="3"/>
  <c r="H106" i="3" s="1"/>
  <c r="H140" i="3" s="1"/>
  <c r="H73" i="3"/>
  <c r="H107" i="3" s="1"/>
  <c r="H141" i="3" s="1"/>
  <c r="H74" i="3"/>
  <c r="H108" i="3" s="1"/>
  <c r="H142" i="3" s="1"/>
  <c r="H75" i="3"/>
  <c r="H109" i="3" s="1"/>
  <c r="H143" i="3" s="1"/>
  <c r="H76" i="3"/>
  <c r="H110" i="3" s="1"/>
  <c r="H144" i="3" s="1"/>
  <c r="H77" i="3"/>
  <c r="H111" i="3" s="1"/>
  <c r="H145" i="3" s="1"/>
  <c r="H78" i="3"/>
  <c r="H112" i="3" s="1"/>
  <c r="H146" i="3" s="1"/>
  <c r="H79" i="3"/>
  <c r="H113" i="3" s="1"/>
  <c r="H147" i="3" s="1"/>
  <c r="H80" i="3"/>
  <c r="H114" i="3" s="1"/>
  <c r="H148" i="3" s="1"/>
  <c r="H81" i="3"/>
  <c r="H115" i="3" s="1"/>
  <c r="H149" i="3" s="1"/>
  <c r="H82" i="3"/>
  <c r="H116" i="3" s="1"/>
  <c r="H150" i="3" s="1"/>
  <c r="H83" i="3"/>
  <c r="H117" i="3" s="1"/>
  <c r="H151" i="3" s="1"/>
  <c r="H84" i="3"/>
  <c r="H118" i="3" s="1"/>
  <c r="H152" i="3" s="1"/>
  <c r="H85" i="3"/>
  <c r="H119" i="3" s="1"/>
  <c r="H153" i="3" s="1"/>
  <c r="H86" i="3"/>
  <c r="H120" i="3" s="1"/>
  <c r="H154" i="3" s="1"/>
  <c r="H53" i="3"/>
  <c r="H87" i="3" s="1"/>
  <c r="H121" i="3" s="1"/>
  <c r="G54" i="3"/>
  <c r="G88" i="3" s="1"/>
  <c r="G122" i="3" s="1"/>
  <c r="G55" i="3"/>
  <c r="G89" i="3" s="1"/>
  <c r="G123" i="3" s="1"/>
  <c r="G56" i="3"/>
  <c r="G90" i="3" s="1"/>
  <c r="G124" i="3" s="1"/>
  <c r="G57" i="3"/>
  <c r="G91" i="3" s="1"/>
  <c r="G125" i="3" s="1"/>
  <c r="G58" i="3"/>
  <c r="G92" i="3" s="1"/>
  <c r="G126" i="3" s="1"/>
  <c r="G59" i="3"/>
  <c r="G93" i="3" s="1"/>
  <c r="G127" i="3" s="1"/>
  <c r="G60" i="3"/>
  <c r="G94" i="3" s="1"/>
  <c r="G128" i="3" s="1"/>
  <c r="G61" i="3"/>
  <c r="G95" i="3" s="1"/>
  <c r="G129" i="3" s="1"/>
  <c r="G62" i="3"/>
  <c r="G96" i="3" s="1"/>
  <c r="G130" i="3" s="1"/>
  <c r="G63" i="3"/>
  <c r="G97" i="3" s="1"/>
  <c r="G131" i="3" s="1"/>
  <c r="G64" i="3"/>
  <c r="G98" i="3" s="1"/>
  <c r="G132" i="3" s="1"/>
  <c r="G65" i="3"/>
  <c r="G99" i="3" s="1"/>
  <c r="G133" i="3" s="1"/>
  <c r="G66" i="3"/>
  <c r="G100" i="3" s="1"/>
  <c r="G134" i="3" s="1"/>
  <c r="G67" i="3"/>
  <c r="G101" i="3" s="1"/>
  <c r="G135" i="3" s="1"/>
  <c r="G68" i="3"/>
  <c r="G102" i="3" s="1"/>
  <c r="G136" i="3" s="1"/>
  <c r="G69" i="3"/>
  <c r="G103" i="3" s="1"/>
  <c r="G137" i="3" s="1"/>
  <c r="G70" i="3"/>
  <c r="G104" i="3" s="1"/>
  <c r="G138" i="3" s="1"/>
  <c r="G71" i="3"/>
  <c r="G105" i="3" s="1"/>
  <c r="G139" i="3" s="1"/>
  <c r="G72" i="3"/>
  <c r="G106" i="3" s="1"/>
  <c r="G140" i="3" s="1"/>
  <c r="G73" i="3"/>
  <c r="G107" i="3" s="1"/>
  <c r="G141" i="3" s="1"/>
  <c r="G74" i="3"/>
  <c r="G108" i="3" s="1"/>
  <c r="G142" i="3" s="1"/>
  <c r="G75" i="3"/>
  <c r="G109" i="3" s="1"/>
  <c r="G143" i="3" s="1"/>
  <c r="G76" i="3"/>
  <c r="G110" i="3" s="1"/>
  <c r="G144" i="3" s="1"/>
  <c r="G77" i="3"/>
  <c r="G111" i="3" s="1"/>
  <c r="G145" i="3" s="1"/>
  <c r="G78" i="3"/>
  <c r="G112" i="3" s="1"/>
  <c r="G146" i="3" s="1"/>
  <c r="G79" i="3"/>
  <c r="G113" i="3" s="1"/>
  <c r="G147" i="3" s="1"/>
  <c r="G80" i="3"/>
  <c r="G114" i="3" s="1"/>
  <c r="G148" i="3" s="1"/>
  <c r="G81" i="3"/>
  <c r="G115" i="3" s="1"/>
  <c r="G149" i="3" s="1"/>
  <c r="G82" i="3"/>
  <c r="G116" i="3" s="1"/>
  <c r="G150" i="3" s="1"/>
  <c r="G83" i="3"/>
  <c r="G117" i="3" s="1"/>
  <c r="G151" i="3" s="1"/>
  <c r="G84" i="3"/>
  <c r="G118" i="3" s="1"/>
  <c r="G152" i="3" s="1"/>
  <c r="G85" i="3"/>
  <c r="G119" i="3" s="1"/>
  <c r="G153" i="3" s="1"/>
  <c r="G86" i="3"/>
  <c r="G120" i="3" s="1"/>
  <c r="G154" i="3" s="1"/>
  <c r="G53" i="3"/>
  <c r="G87" i="3" s="1"/>
  <c r="G121" i="3" s="1"/>
  <c r="E54" i="3"/>
  <c r="E156" i="3" s="1"/>
  <c r="D156" i="3" s="1"/>
  <c r="E55" i="3"/>
  <c r="E157" i="3" s="1"/>
  <c r="D157" i="3" s="1"/>
  <c r="E56" i="3"/>
  <c r="E158" i="3" s="1"/>
  <c r="D158" i="3" s="1"/>
  <c r="E57" i="3"/>
  <c r="E159" i="3" s="1"/>
  <c r="D159" i="3" s="1"/>
  <c r="E58" i="3"/>
  <c r="E160" i="3" s="1"/>
  <c r="D160" i="3" s="1"/>
  <c r="E59" i="3"/>
  <c r="E60" i="3"/>
  <c r="E162" i="3" s="1"/>
  <c r="D162" i="3" s="1"/>
  <c r="E61" i="3"/>
  <c r="E62" i="3"/>
  <c r="E164" i="3" s="1"/>
  <c r="D164" i="3" s="1"/>
  <c r="E63" i="3"/>
  <c r="E64" i="3"/>
  <c r="E166" i="3" s="1"/>
  <c r="D166" i="3" s="1"/>
  <c r="E65" i="3"/>
  <c r="E66" i="3"/>
  <c r="E168" i="3" s="1"/>
  <c r="D168" i="3" s="1"/>
  <c r="E67" i="3"/>
  <c r="E68" i="3"/>
  <c r="E170" i="3" s="1"/>
  <c r="D170" i="3" s="1"/>
  <c r="E69" i="3"/>
  <c r="E70" i="3"/>
  <c r="E172" i="3" s="1"/>
  <c r="D172" i="3" s="1"/>
  <c r="E71" i="3"/>
  <c r="E72" i="3"/>
  <c r="E174" i="3" s="1"/>
  <c r="D174" i="3" s="1"/>
  <c r="E73" i="3"/>
  <c r="E74" i="3"/>
  <c r="E176" i="3" s="1"/>
  <c r="D176" i="3" s="1"/>
  <c r="E75" i="3"/>
  <c r="E76" i="3"/>
  <c r="E178" i="3" s="1"/>
  <c r="D178" i="3" s="1"/>
  <c r="E77" i="3"/>
  <c r="E78" i="3"/>
  <c r="E180" i="3" s="1"/>
  <c r="D180" i="3" s="1"/>
  <c r="E79" i="3"/>
  <c r="E80" i="3"/>
  <c r="E182" i="3" s="1"/>
  <c r="D182" i="3" s="1"/>
  <c r="E81" i="3"/>
  <c r="E82" i="3"/>
  <c r="E184" i="3" s="1"/>
  <c r="D184" i="3" s="1"/>
  <c r="E83" i="3"/>
  <c r="E84" i="3"/>
  <c r="E186" i="3" s="1"/>
  <c r="D186" i="3" s="1"/>
  <c r="E85" i="3"/>
  <c r="E86" i="3"/>
  <c r="E188" i="3" s="1"/>
  <c r="D188" i="3" s="1"/>
  <c r="E53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7" i="3"/>
  <c r="D636" i="3" l="1"/>
  <c r="D639" i="3"/>
  <c r="D635" i="3"/>
  <c r="D631" i="3"/>
  <c r="D634" i="3"/>
  <c r="D191" i="3"/>
  <c r="E239" i="3"/>
  <c r="E273" i="3" s="1"/>
  <c r="E307" i="3" s="1"/>
  <c r="E341" i="3" s="1"/>
  <c r="E523" i="3"/>
  <c r="E155" i="3"/>
  <c r="D155" i="3" s="1"/>
  <c r="E87" i="3"/>
  <c r="E163" i="3"/>
  <c r="D163" i="3" s="1"/>
  <c r="E95" i="3"/>
  <c r="E161" i="3"/>
  <c r="D161" i="3" s="1"/>
  <c r="E93" i="3"/>
  <c r="K339" i="3"/>
  <c r="K335" i="3"/>
  <c r="K331" i="3"/>
  <c r="K327" i="3"/>
  <c r="K323" i="3"/>
  <c r="K319" i="3"/>
  <c r="K310" i="3"/>
  <c r="K308" i="3"/>
  <c r="D507" i="3"/>
  <c r="E649" i="3"/>
  <c r="D649" i="3" s="1"/>
  <c r="E645" i="3"/>
  <c r="D645" i="3" s="1"/>
  <c r="E89" i="3"/>
  <c r="E91" i="3"/>
  <c r="D640" i="3"/>
  <c r="D638" i="3"/>
  <c r="D632" i="3"/>
  <c r="D630" i="3"/>
  <c r="K340" i="3"/>
  <c r="K338" i="3"/>
  <c r="K336" i="3"/>
  <c r="K334" i="3"/>
  <c r="K332" i="3"/>
  <c r="K330" i="3"/>
  <c r="K328" i="3"/>
  <c r="K326" i="3"/>
  <c r="K324" i="3"/>
  <c r="K320" i="3"/>
  <c r="K318" i="3"/>
  <c r="K316" i="3"/>
  <c r="E98" i="3"/>
  <c r="E102" i="3"/>
  <c r="E106" i="3"/>
  <c r="E110" i="3"/>
  <c r="E114" i="3"/>
  <c r="E118" i="3"/>
  <c r="E187" i="3"/>
  <c r="D187" i="3" s="1"/>
  <c r="E119" i="3"/>
  <c r="E185" i="3"/>
  <c r="D185" i="3" s="1"/>
  <c r="E117" i="3"/>
  <c r="E183" i="3"/>
  <c r="D183" i="3" s="1"/>
  <c r="E115" i="3"/>
  <c r="E181" i="3"/>
  <c r="D181" i="3" s="1"/>
  <c r="E113" i="3"/>
  <c r="E179" i="3"/>
  <c r="D179" i="3" s="1"/>
  <c r="E111" i="3"/>
  <c r="E177" i="3"/>
  <c r="D177" i="3" s="1"/>
  <c r="E109" i="3"/>
  <c r="E175" i="3"/>
  <c r="D175" i="3" s="1"/>
  <c r="E107" i="3"/>
  <c r="E173" i="3"/>
  <c r="D173" i="3" s="1"/>
  <c r="E105" i="3"/>
  <c r="E171" i="3"/>
  <c r="D171" i="3" s="1"/>
  <c r="E103" i="3"/>
  <c r="E169" i="3"/>
  <c r="D169" i="3" s="1"/>
  <c r="E101" i="3"/>
  <c r="E167" i="3"/>
  <c r="D167" i="3" s="1"/>
  <c r="E99" i="3"/>
  <c r="E165" i="3"/>
  <c r="D165" i="3" s="1"/>
  <c r="E97" i="3"/>
  <c r="K322" i="3"/>
  <c r="E647" i="3"/>
  <c r="D647" i="3" s="1"/>
  <c r="E643" i="3"/>
  <c r="D643" i="3" s="1"/>
  <c r="E658" i="3"/>
  <c r="D658" i="3" s="1"/>
  <c r="E88" i="3"/>
  <c r="E90" i="3"/>
  <c r="E92" i="3"/>
  <c r="E94" i="3"/>
  <c r="E96" i="3"/>
  <c r="E100" i="3"/>
  <c r="E104" i="3"/>
  <c r="E108" i="3"/>
  <c r="E112" i="3"/>
  <c r="E116" i="3"/>
  <c r="E120" i="3"/>
  <c r="D508" i="3"/>
  <c r="E650" i="3"/>
  <c r="D650" i="3" s="1"/>
  <c r="D506" i="3"/>
  <c r="E648" i="3"/>
  <c r="D648" i="3" s="1"/>
  <c r="D504" i="3"/>
  <c r="E646" i="3"/>
  <c r="D646" i="3" s="1"/>
  <c r="D502" i="3"/>
  <c r="E644" i="3"/>
  <c r="D644" i="3" s="1"/>
  <c r="D514" i="3"/>
  <c r="E656" i="3"/>
  <c r="D656" i="3" s="1"/>
  <c r="D512" i="3"/>
  <c r="E654" i="3"/>
  <c r="D654" i="3" s="1"/>
  <c r="D510" i="3"/>
  <c r="E652" i="3"/>
  <c r="D652" i="3" s="1"/>
  <c r="E655" i="3"/>
  <c r="D655" i="3" s="1"/>
  <c r="E653" i="3"/>
  <c r="D653" i="3" s="1"/>
  <c r="E651" i="3"/>
  <c r="D651" i="3" s="1"/>
  <c r="E657" i="3"/>
  <c r="D657" i="3" s="1"/>
  <c r="E415" i="3"/>
  <c r="E557" i="3" s="1"/>
  <c r="E417" i="3"/>
  <c r="E559" i="3" s="1"/>
  <c r="E419" i="3"/>
  <c r="E561" i="3" s="1"/>
  <c r="E421" i="3"/>
  <c r="E563" i="3" s="1"/>
  <c r="E423" i="3"/>
  <c r="E565" i="3" s="1"/>
  <c r="E425" i="3"/>
  <c r="E567" i="3" s="1"/>
  <c r="E427" i="3"/>
  <c r="E569" i="3" s="1"/>
  <c r="E429" i="3"/>
  <c r="E571" i="3" s="1"/>
  <c r="E431" i="3"/>
  <c r="E573" i="3" s="1"/>
  <c r="E433" i="3"/>
  <c r="E575" i="3" s="1"/>
  <c r="E435" i="3"/>
  <c r="E577" i="3" s="1"/>
  <c r="E437" i="3"/>
  <c r="E579" i="3" s="1"/>
  <c r="E439" i="3"/>
  <c r="E581" i="3" s="1"/>
  <c r="E441" i="3"/>
  <c r="E583" i="3" s="1"/>
  <c r="E443" i="3"/>
  <c r="E585" i="3" s="1"/>
  <c r="E445" i="3"/>
  <c r="E587" i="3" s="1"/>
  <c r="E447" i="3"/>
  <c r="E589" i="3" s="1"/>
  <c r="E451" i="3"/>
  <c r="E593" i="3" s="1"/>
  <c r="E453" i="3"/>
  <c r="E595" i="3" s="1"/>
  <c r="E473" i="3"/>
  <c r="E615" i="3" s="1"/>
  <c r="E416" i="3"/>
  <c r="E558" i="3" s="1"/>
  <c r="E418" i="3"/>
  <c r="E560" i="3" s="1"/>
  <c r="E420" i="3"/>
  <c r="E562" i="3" s="1"/>
  <c r="E422" i="3"/>
  <c r="E564" i="3" s="1"/>
  <c r="E424" i="3"/>
  <c r="E566" i="3" s="1"/>
  <c r="E426" i="3"/>
  <c r="E568" i="3" s="1"/>
  <c r="E428" i="3"/>
  <c r="E570" i="3" s="1"/>
  <c r="E430" i="3"/>
  <c r="E572" i="3" s="1"/>
  <c r="E432" i="3"/>
  <c r="E574" i="3" s="1"/>
  <c r="E434" i="3"/>
  <c r="E576" i="3" s="1"/>
  <c r="E436" i="3"/>
  <c r="E578" i="3" s="1"/>
  <c r="E438" i="3"/>
  <c r="E580" i="3" s="1"/>
  <c r="E440" i="3"/>
  <c r="E582" i="3" s="1"/>
  <c r="E442" i="3"/>
  <c r="E584" i="3" s="1"/>
  <c r="E444" i="3"/>
  <c r="E586" i="3" s="1"/>
  <c r="E446" i="3"/>
  <c r="E588" i="3" s="1"/>
  <c r="E448" i="3"/>
  <c r="E590" i="3" s="1"/>
  <c r="E450" i="3"/>
  <c r="E592" i="3" s="1"/>
  <c r="E452" i="3"/>
  <c r="E594" i="3" s="1"/>
  <c r="E454" i="3"/>
  <c r="E596" i="3" s="1"/>
  <c r="E456" i="3"/>
  <c r="E598" i="3" s="1"/>
  <c r="E458" i="3"/>
  <c r="E600" i="3" s="1"/>
  <c r="E460" i="3"/>
  <c r="E602" i="3" s="1"/>
  <c r="E462" i="3"/>
  <c r="E604" i="3" s="1"/>
  <c r="E464" i="3"/>
  <c r="E606" i="3" s="1"/>
  <c r="E466" i="3"/>
  <c r="E608" i="3" s="1"/>
  <c r="E468" i="3"/>
  <c r="E610" i="3" s="1"/>
  <c r="E470" i="3"/>
  <c r="E612" i="3" s="1"/>
  <c r="E472" i="3"/>
  <c r="E614" i="3" s="1"/>
  <c r="E474" i="3"/>
  <c r="E616" i="3" s="1"/>
  <c r="E476" i="3"/>
  <c r="E618" i="3" s="1"/>
  <c r="E478" i="3"/>
  <c r="E620" i="3" s="1"/>
  <c r="E480" i="3"/>
  <c r="E622" i="3" s="1"/>
  <c r="E482" i="3"/>
  <c r="E624" i="3" s="1"/>
  <c r="D271" i="3"/>
  <c r="E305" i="3"/>
  <c r="E339" i="3" s="1"/>
  <c r="E373" i="3" s="1"/>
  <c r="D373" i="3" s="1"/>
  <c r="D269" i="3"/>
  <c r="E303" i="3"/>
  <c r="E337" i="3" s="1"/>
  <c r="E371" i="3" s="1"/>
  <c r="D371" i="3" s="1"/>
  <c r="E301" i="3"/>
  <c r="E335" i="3" s="1"/>
  <c r="E369" i="3" s="1"/>
  <c r="D369" i="3" s="1"/>
  <c r="D267" i="3"/>
  <c r="D265" i="3"/>
  <c r="E299" i="3"/>
  <c r="E333" i="3" s="1"/>
  <c r="E367" i="3" s="1"/>
  <c r="D367" i="3" s="1"/>
  <c r="D272" i="3"/>
  <c r="E306" i="3"/>
  <c r="E340" i="3" s="1"/>
  <c r="E374" i="3" s="1"/>
  <c r="D374" i="3" s="1"/>
  <c r="D270" i="3"/>
  <c r="E304" i="3"/>
  <c r="E338" i="3" s="1"/>
  <c r="E372" i="3" s="1"/>
  <c r="D372" i="3" s="1"/>
  <c r="D268" i="3"/>
  <c r="E302" i="3"/>
  <c r="E336" i="3" s="1"/>
  <c r="E370" i="3" s="1"/>
  <c r="D370" i="3" s="1"/>
  <c r="D266" i="3"/>
  <c r="E300" i="3"/>
  <c r="E334" i="3" s="1"/>
  <c r="E368" i="3" s="1"/>
  <c r="D368" i="3" s="1"/>
  <c r="E455" i="3" l="1"/>
  <c r="E597" i="3" s="1"/>
  <c r="E481" i="3"/>
  <c r="E623" i="3" s="1"/>
  <c r="D623" i="3" s="1"/>
  <c r="E465" i="3"/>
  <c r="E607" i="3" s="1"/>
  <c r="D607" i="3" s="1"/>
  <c r="E457" i="3"/>
  <c r="E599" i="3" s="1"/>
  <c r="D599" i="3" s="1"/>
  <c r="E449" i="3"/>
  <c r="E591" i="3" s="1"/>
  <c r="E477" i="3"/>
  <c r="E619" i="3" s="1"/>
  <c r="D619" i="3" s="1"/>
  <c r="E469" i="3"/>
  <c r="E611" i="3" s="1"/>
  <c r="D611" i="3" s="1"/>
  <c r="E461" i="3"/>
  <c r="E603" i="3" s="1"/>
  <c r="D603" i="3" s="1"/>
  <c r="D120" i="3"/>
  <c r="E154" i="3"/>
  <c r="D154" i="3" s="1"/>
  <c r="D116" i="3"/>
  <c r="E150" i="3"/>
  <c r="D150" i="3" s="1"/>
  <c r="D112" i="3"/>
  <c r="E146" i="3"/>
  <c r="D146" i="3" s="1"/>
  <c r="D108" i="3"/>
  <c r="E142" i="3"/>
  <c r="D142" i="3" s="1"/>
  <c r="D104" i="3"/>
  <c r="E138" i="3"/>
  <c r="D138" i="3" s="1"/>
  <c r="D100" i="3"/>
  <c r="E134" i="3"/>
  <c r="D134" i="3" s="1"/>
  <c r="D96" i="3"/>
  <c r="E130" i="3"/>
  <c r="D130" i="3" s="1"/>
  <c r="D94" i="3"/>
  <c r="E128" i="3"/>
  <c r="D128" i="3" s="1"/>
  <c r="D92" i="3"/>
  <c r="E126" i="3"/>
  <c r="D126" i="3" s="1"/>
  <c r="D90" i="3"/>
  <c r="E124" i="3"/>
  <c r="D124" i="3" s="1"/>
  <c r="D88" i="3"/>
  <c r="E122" i="3"/>
  <c r="D122" i="3" s="1"/>
  <c r="D114" i="3"/>
  <c r="E148" i="3"/>
  <c r="D148" i="3" s="1"/>
  <c r="D106" i="3"/>
  <c r="E140" i="3"/>
  <c r="D140" i="3" s="1"/>
  <c r="D98" i="3"/>
  <c r="E132" i="3"/>
  <c r="D132" i="3" s="1"/>
  <c r="D89" i="3"/>
  <c r="E123" i="3"/>
  <c r="D123" i="3" s="1"/>
  <c r="D93" i="3"/>
  <c r="E127" i="3"/>
  <c r="D127" i="3" s="1"/>
  <c r="D95" i="3"/>
  <c r="E129" i="3"/>
  <c r="D129" i="3" s="1"/>
  <c r="D87" i="3"/>
  <c r="E121" i="3"/>
  <c r="D121" i="3" s="1"/>
  <c r="E479" i="3"/>
  <c r="E621" i="3" s="1"/>
  <c r="D621" i="3" s="1"/>
  <c r="E475" i="3"/>
  <c r="E617" i="3" s="1"/>
  <c r="D617" i="3" s="1"/>
  <c r="E471" i="3"/>
  <c r="E613" i="3" s="1"/>
  <c r="D613" i="3" s="1"/>
  <c r="E467" i="3"/>
  <c r="E609" i="3" s="1"/>
  <c r="D609" i="3" s="1"/>
  <c r="E463" i="3"/>
  <c r="E605" i="3" s="1"/>
  <c r="D605" i="3" s="1"/>
  <c r="E459" i="3"/>
  <c r="E601" i="3" s="1"/>
  <c r="D601" i="3" s="1"/>
  <c r="D97" i="3"/>
  <c r="E131" i="3"/>
  <c r="D131" i="3" s="1"/>
  <c r="D99" i="3"/>
  <c r="E133" i="3"/>
  <c r="D133" i="3" s="1"/>
  <c r="D101" i="3"/>
  <c r="E135" i="3"/>
  <c r="D135" i="3" s="1"/>
  <c r="D103" i="3"/>
  <c r="E137" i="3"/>
  <c r="D137" i="3" s="1"/>
  <c r="D105" i="3"/>
  <c r="E139" i="3"/>
  <c r="D139" i="3" s="1"/>
  <c r="D107" i="3"/>
  <c r="E141" i="3"/>
  <c r="D141" i="3" s="1"/>
  <c r="D109" i="3"/>
  <c r="E143" i="3"/>
  <c r="D143" i="3" s="1"/>
  <c r="D111" i="3"/>
  <c r="E145" i="3"/>
  <c r="D145" i="3" s="1"/>
  <c r="D113" i="3"/>
  <c r="E147" i="3"/>
  <c r="D147" i="3" s="1"/>
  <c r="D115" i="3"/>
  <c r="E149" i="3"/>
  <c r="D149" i="3" s="1"/>
  <c r="D117" i="3"/>
  <c r="E151" i="3"/>
  <c r="D151" i="3" s="1"/>
  <c r="D119" i="3"/>
  <c r="E153" i="3"/>
  <c r="D153" i="3" s="1"/>
  <c r="D118" i="3"/>
  <c r="E152" i="3"/>
  <c r="D152" i="3" s="1"/>
  <c r="D110" i="3"/>
  <c r="E144" i="3"/>
  <c r="D144" i="3" s="1"/>
  <c r="D102" i="3"/>
  <c r="E136" i="3"/>
  <c r="D136" i="3" s="1"/>
  <c r="D91" i="3"/>
  <c r="E125" i="3"/>
  <c r="D125" i="3" s="1"/>
  <c r="D628" i="3"/>
  <c r="D627" i="3"/>
  <c r="D626" i="3"/>
  <c r="D625" i="3"/>
  <c r="D624" i="3"/>
  <c r="D622" i="3"/>
  <c r="D620" i="3"/>
  <c r="D618" i="3"/>
  <c r="D616" i="3"/>
  <c r="D615" i="3"/>
  <c r="D614" i="3"/>
  <c r="D612" i="3"/>
  <c r="D610" i="3"/>
  <c r="D608" i="3"/>
  <c r="D606" i="3"/>
  <c r="D604" i="3"/>
  <c r="D602" i="3"/>
  <c r="D600" i="3"/>
  <c r="D598" i="3"/>
  <c r="D597" i="3"/>
  <c r="D596" i="3"/>
  <c r="D595" i="3"/>
  <c r="D594" i="3"/>
  <c r="D593" i="3"/>
  <c r="D592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0" i="3"/>
  <c r="D478" i="3"/>
  <c r="D476" i="3"/>
  <c r="D474" i="3"/>
  <c r="D473" i="3"/>
  <c r="D472" i="3"/>
  <c r="D470" i="3"/>
  <c r="D468" i="3"/>
  <c r="D466" i="3"/>
  <c r="D464" i="3"/>
  <c r="D462" i="3"/>
  <c r="D460" i="3"/>
  <c r="D459" i="3"/>
  <c r="D458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K205" i="3"/>
  <c r="D205" i="3"/>
  <c r="K202" i="3"/>
  <c r="D202" i="3"/>
  <c r="K201" i="3"/>
  <c r="D201" i="3"/>
  <c r="K200" i="3"/>
  <c r="D200" i="3"/>
  <c r="K199" i="3"/>
  <c r="D199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461" i="3" l="1"/>
  <c r="D457" i="3"/>
  <c r="D481" i="3"/>
  <c r="D465" i="3"/>
  <c r="D591" i="3"/>
  <c r="D467" i="3"/>
  <c r="D475" i="3"/>
  <c r="D477" i="3"/>
  <c r="D463" i="3"/>
  <c r="D469" i="3"/>
  <c r="D471" i="3"/>
  <c r="D479" i="3"/>
  <c r="N14" i="1" l="1"/>
  <c r="J14" i="1"/>
  <c r="J16" i="1" s="1"/>
  <c r="L14" i="1"/>
  <c r="L16" i="1" s="1"/>
  <c r="R16" i="1"/>
  <c r="P14" i="1" l="1"/>
  <c r="P16" i="1" s="1"/>
  <c r="P18" i="1" s="1"/>
  <c r="N16" i="1"/>
  <c r="P20" i="1" l="1"/>
</calcChain>
</file>

<file path=xl/sharedStrings.xml><?xml version="1.0" encoding="utf-8"?>
<sst xmlns="http://schemas.openxmlformats.org/spreadsheetml/2006/main" count="742" uniqueCount="134">
  <si>
    <t>DADOS DE PESQUISA</t>
  </si>
  <si>
    <t>VALOR TABELA</t>
  </si>
  <si>
    <t>NEGOCIAÇÃO</t>
  </si>
  <si>
    <t>PRODUTO</t>
  </si>
  <si>
    <t xml:space="preserve">DATA </t>
  </si>
  <si>
    <t>HORÁRIO</t>
  </si>
  <si>
    <t xml:space="preserve">PROGRAMA </t>
  </si>
  <si>
    <t>SEC.</t>
  </si>
  <si>
    <t>INS</t>
  </si>
  <si>
    <t>AUDIÊNCIA</t>
  </si>
  <si>
    <t>GRP</t>
  </si>
  <si>
    <t xml:space="preserve">IMPACTO </t>
  </si>
  <si>
    <t>IMPACTO TOTAL</t>
  </si>
  <si>
    <t>VALOR UNITÁRIO</t>
  </si>
  <si>
    <t>VALOR TOTAL</t>
  </si>
  <si>
    <t>DESC %</t>
  </si>
  <si>
    <t>VALOR NEGOCIADO</t>
  </si>
  <si>
    <t>MERCHANDISING</t>
  </si>
  <si>
    <t>ROTATIVO</t>
  </si>
  <si>
    <t>ROTATIVO SUGERIDO</t>
  </si>
  <si>
    <t>LÍQUIDO</t>
  </si>
  <si>
    <t>DESC MÉDIO</t>
  </si>
  <si>
    <t>COLUNA AUXILIAR</t>
  </si>
  <si>
    <t xml:space="preserve">AÇÃO INTEGRADA </t>
  </si>
  <si>
    <t>180"</t>
  </si>
  <si>
    <t>SEG/SEX</t>
  </si>
  <si>
    <t>07H00</t>
  </si>
  <si>
    <t>Balanço Geral DF</t>
  </si>
  <si>
    <t>11H50</t>
  </si>
  <si>
    <t>60"</t>
  </si>
  <si>
    <t>Cidade Alerta DF</t>
  </si>
  <si>
    <t>18H00</t>
  </si>
  <si>
    <t>30"</t>
  </si>
  <si>
    <t>Balanço Geral DF - Ed. de Sábado</t>
  </si>
  <si>
    <t>SÁB</t>
  </si>
  <si>
    <t>13H00</t>
  </si>
  <si>
    <t>15"</t>
  </si>
  <si>
    <t>Agro Record DF</t>
  </si>
  <si>
    <t>DOM</t>
  </si>
  <si>
    <t>09H00</t>
  </si>
  <si>
    <t>Auto Record</t>
  </si>
  <si>
    <t>10H00</t>
  </si>
  <si>
    <t>Fala Brasil</t>
  </si>
  <si>
    <t>Hoje em Dia</t>
  </si>
  <si>
    <t>Cidade Alerta</t>
  </si>
  <si>
    <t>DF Record</t>
  </si>
  <si>
    <t>Jornal da Record</t>
  </si>
  <si>
    <t>15H30</t>
  </si>
  <si>
    <t>Brasil Caminhoneiro</t>
  </si>
  <si>
    <t>16H30</t>
  </si>
  <si>
    <t>Fala Brasil - Ed. de Sábado</t>
  </si>
  <si>
    <t>Cine Aventura</t>
  </si>
  <si>
    <t>Cidade Alerta - Ed. de Sábado 1</t>
  </si>
  <si>
    <t>19H55</t>
  </si>
  <si>
    <t>Jornal da Record - Ed. de Sábado</t>
  </si>
  <si>
    <t>21H00</t>
  </si>
  <si>
    <t>Cidade Alerta - Ed. de Sábado 2</t>
  </si>
  <si>
    <t>Super Tela</t>
  </si>
  <si>
    <t>22H30</t>
  </si>
  <si>
    <t>Record Teen: Todo mundo odeia o Cris</t>
  </si>
  <si>
    <t>23H45</t>
  </si>
  <si>
    <t>Record Teen: Eu, a patroa e as crianças</t>
  </si>
  <si>
    <t>Cine Maior</t>
  </si>
  <si>
    <t>07H35</t>
  </si>
  <si>
    <t>Acerte ou Caia</t>
  </si>
  <si>
    <t>Domingo Espetacular</t>
  </si>
  <si>
    <t>15H00</t>
  </si>
  <si>
    <t>Esporte Record</t>
  </si>
  <si>
    <t>17H00</t>
  </si>
  <si>
    <t>Série De Domingo</t>
  </si>
  <si>
    <t>19H45</t>
  </si>
  <si>
    <t>09H40</t>
  </si>
  <si>
    <t>11H00</t>
  </si>
  <si>
    <t>12H15</t>
  </si>
  <si>
    <t>14H00</t>
  </si>
  <si>
    <t>23H00</t>
  </si>
  <si>
    <t>00H15</t>
  </si>
  <si>
    <r>
      <t xml:space="preserve">MÍDIA AVULSA / REAPLICAÇÃO                           </t>
    </r>
    <r>
      <rPr>
        <b/>
        <i/>
        <sz val="8"/>
        <color indexed="9"/>
        <rFont val="Segoe UI"/>
        <family val="2"/>
      </rPr>
      <t>30"</t>
    </r>
  </si>
  <si>
    <t>5"</t>
  </si>
  <si>
    <t xml:space="preserve">     BASE DE DADOS - PLANILHA ABRIL 2025</t>
  </si>
  <si>
    <t>Série Prémium</t>
  </si>
  <si>
    <t>Novela da tarde I</t>
  </si>
  <si>
    <t>CITAÇÃO/TEASER                                       15"</t>
  </si>
  <si>
    <t>300"</t>
  </si>
  <si>
    <t>FORMATOS ESPECIAIS (PROGRAMAS LOCAIS)</t>
  </si>
  <si>
    <t>FORMATOS ESPECIAIS (TODOS OS PROGRAMAS)</t>
  </si>
  <si>
    <r>
      <t>BREAK NO CONTEÚDO (L)                           10</t>
    </r>
    <r>
      <rPr>
        <b/>
        <i/>
        <sz val="8"/>
        <color indexed="9"/>
        <rFont val="Segoe UI"/>
        <family val="2"/>
      </rPr>
      <t>"</t>
    </r>
  </si>
  <si>
    <t>10"</t>
  </si>
  <si>
    <t>12"</t>
  </si>
  <si>
    <t>45"</t>
  </si>
  <si>
    <t>24H00</t>
  </si>
  <si>
    <t>SEG/DOM</t>
  </si>
  <si>
    <t>ROTATIVO RECORD NAS CIDADES</t>
  </si>
  <si>
    <t>DF No Ar DF</t>
  </si>
  <si>
    <t xml:space="preserve">Novela 3 </t>
  </si>
  <si>
    <t>Novela 22H</t>
  </si>
  <si>
    <t>Quilos Mortais</t>
  </si>
  <si>
    <t>Power Couple Ed. Domingo</t>
  </si>
  <si>
    <t>Game dos 100</t>
  </si>
  <si>
    <t>Love&amp;Dance</t>
  </si>
  <si>
    <t>08H30</t>
  </si>
  <si>
    <t>09H30</t>
  </si>
  <si>
    <t>11H30</t>
  </si>
  <si>
    <t>19H15</t>
  </si>
  <si>
    <t>22H00</t>
  </si>
  <si>
    <t>23H15</t>
  </si>
  <si>
    <t>14H15</t>
  </si>
  <si>
    <t>15H45</t>
  </si>
  <si>
    <t>18H15</t>
  </si>
  <si>
    <t>MÍDIA AVULSA / REAPLICAÇÃO                           15"</t>
  </si>
  <si>
    <t>VINHETA PATROCINADA                           5"</t>
  </si>
  <si>
    <t>INSERT DE VÍDEO                                5"</t>
  </si>
  <si>
    <t>POP-UP                                              12"</t>
  </si>
  <si>
    <t>QR CODE                                            15"</t>
  </si>
  <si>
    <t>MÍDIA AVULSA / REAPLICAÇÃO                           45"</t>
  </si>
  <si>
    <t>MÍDIA AVULSA / REAPLICAÇÃO                           60"</t>
  </si>
  <si>
    <t>CRIAÇÃO DE QUADRO ESPECIAL                                300"</t>
  </si>
  <si>
    <t>ENTREGA</t>
  </si>
  <si>
    <t>MERCHANDISING NO BREAK 60"</t>
  </si>
  <si>
    <t>A Fazenda</t>
  </si>
  <si>
    <t>RECORD NAS CIDADES</t>
  </si>
  <si>
    <t>Ação diferenciada no evento - Palco</t>
  </si>
  <si>
    <t>Assinatura em chamada para o evento</t>
  </si>
  <si>
    <t>SAB</t>
  </si>
  <si>
    <t>A DEFINIR</t>
  </si>
  <si>
    <t>7h - 24h</t>
  </si>
  <si>
    <t>REEXIBIÇÃO PRECORDPLUS</t>
  </si>
  <si>
    <t>FONTE: KANTAR IBOPE MEDIA - Instar analytics | BRASÍLIA - DF | TABELA DE PROGRAMAÇÃO | DADOS DOMICILIARES E INDIVIDUAIS | RAT% E SHR% | JAN A JUN DE 2025</t>
  </si>
  <si>
    <t>Projeção do Impacto no Atlas de Cobertura da RECORD Brasília Abril/2025 (Fonte: KANTAR IBOPE MIDIA) – EDTV PYXIS 2025 | IPC 2024</t>
  </si>
  <si>
    <t>PRODUTO: RECORD NAS CIDADES</t>
  </si>
  <si>
    <t>MERCADO: BRASÍLIA (DF)</t>
  </si>
  <si>
    <t>PERÍODO: ENTREGA MENSAL</t>
  </si>
  <si>
    <t>TABELA DE PREÇOS: OUTUBRO DE 2025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</si>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</sst>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&quot;R$&quot;\ #,##0.00"/>
  </numFmts>
  <fonts count="2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10"/>
      <name val="Segoe UI"/>
      <family val="2"/>
    </font>
    <font>
      <b/>
      <sz val="9"/>
      <color theme="0"/>
      <name val="Segoe UI"/>
      <family val="2"/>
    </font>
    <font>
      <sz val="9"/>
      <name val="Segoe UI"/>
      <family val="2"/>
    </font>
    <font>
      <sz val="9"/>
      <color theme="1"/>
      <name val="Segoe UI"/>
      <family val="2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b/>
      <i/>
      <sz val="9"/>
      <color theme="0"/>
      <name val="Segoe UI"/>
      <family val="2"/>
    </font>
    <font>
      <b/>
      <sz val="10"/>
      <color theme="0"/>
      <name val="Segoe UI"/>
      <family val="2"/>
    </font>
    <font>
      <b/>
      <i/>
      <sz val="10"/>
      <color theme="0"/>
      <name val="Segoe UI"/>
      <family val="2"/>
    </font>
    <font>
      <i/>
      <sz val="9"/>
      <name val="Segoe UI"/>
      <family val="2"/>
    </font>
    <font>
      <b/>
      <sz val="16"/>
      <color theme="0"/>
      <name val="Aptos Narrow"/>
      <family val="2"/>
      <scheme val="minor"/>
    </font>
    <font>
      <i/>
      <sz val="9"/>
      <name val="Aptos Narrow"/>
      <family val="2"/>
      <scheme val="minor"/>
    </font>
    <font>
      <b/>
      <sz val="14"/>
      <color theme="0"/>
      <name val="Segoe UI"/>
      <family val="2"/>
    </font>
    <font>
      <b/>
      <sz val="8"/>
      <color theme="0"/>
      <name val="Segoe UI"/>
      <family val="2"/>
    </font>
    <font>
      <sz val="8"/>
      <color theme="1"/>
      <name val="Segoe UI"/>
      <family val="2"/>
    </font>
    <font>
      <sz val="8"/>
      <name val="Segoe UI"/>
      <family val="2"/>
    </font>
    <font>
      <i/>
      <sz val="8"/>
      <name val="Segoe UI"/>
      <family val="2"/>
    </font>
    <font>
      <b/>
      <i/>
      <sz val="8"/>
      <color indexed="9"/>
      <name val="Segoe UI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"/>
      <name val="Calibri"/>
      <family val="2"/>
    </font>
    <font>
      <sz val="8"/>
      <color theme="1"/>
      <name val="YAFyYrS2aAs_3"/>
    </font>
    <font>
      <sz val="8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BFB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EF5F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C4D1EA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72">
    <border>
      <left/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rgb="FF041F92"/>
      </bottom>
      <diagonal/>
    </border>
    <border>
      <left style="thin">
        <color theme="0"/>
      </left>
      <right style="thin">
        <color theme="0"/>
      </right>
      <top/>
      <bottom style="thin">
        <color rgb="FF260D5D"/>
      </bottom>
      <diagonal/>
    </border>
    <border>
      <left style="thin">
        <color theme="0"/>
      </left>
      <right/>
      <top/>
      <bottom/>
      <diagonal/>
    </border>
    <border>
      <left style="thin">
        <color theme="8" tint="-0.499984740745262"/>
      </left>
      <right style="thin">
        <color theme="8" tint="-0.499984740745262"/>
      </right>
      <top/>
      <bottom/>
      <diagonal/>
    </border>
    <border>
      <left style="thin">
        <color theme="8" tint="-0.499984740745262"/>
      </left>
      <right style="hair">
        <color rgb="FF260D5D"/>
      </right>
      <top style="thin">
        <color rgb="FF041F92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thin">
        <color rgb="FF260D5D"/>
      </top>
      <bottom style="hair">
        <color rgb="FF260D5D"/>
      </bottom>
      <diagonal/>
    </border>
    <border>
      <left/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thin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hair">
        <color rgb="FF260D5D"/>
      </bottom>
      <diagonal/>
    </border>
    <border>
      <left/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hair">
        <color rgb="FF260D5D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theme="8" tint="-0.499984740745262"/>
      </bottom>
      <diagonal/>
    </border>
    <border>
      <left/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theme="8" tint="-0.499984740745262"/>
      </bottom>
      <diagonal/>
    </border>
    <border>
      <left style="thin">
        <color theme="8" tint="-0.499984740745262"/>
      </left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thin">
        <color theme="8" tint="-0.499984740745262"/>
      </right>
      <top/>
      <bottom style="hair">
        <color rgb="FF260D5D"/>
      </bottom>
      <diagonal/>
    </border>
    <border>
      <left/>
      <right style="hair">
        <color rgb="FF260D5D"/>
      </right>
      <top/>
      <bottom style="hair">
        <color rgb="FF260D5D"/>
      </bottom>
      <diagonal/>
    </border>
    <border>
      <left style="hair">
        <color rgb="FF260D5D"/>
      </left>
      <right style="hair">
        <color rgb="FF260D5D"/>
      </right>
      <top/>
      <bottom style="hair">
        <color rgb="FF260D5D"/>
      </bottom>
      <diagonal/>
    </border>
    <border>
      <left style="thin">
        <color theme="0" tint="-0.34998626667073579"/>
      </left>
      <right style="thin">
        <color theme="8" tint="-0.499984740745262"/>
      </right>
      <top style="medium">
        <color theme="0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hair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rgb="FF002060"/>
      </bottom>
      <diagonal/>
    </border>
    <border>
      <left style="thin">
        <color theme="0" tint="-0.34998626667073579"/>
      </left>
      <right style="thin">
        <color theme="8" tint="-0.499984740745262"/>
      </right>
      <top/>
      <bottom style="hair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thin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hair">
        <color rgb="FF260D5D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/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theme="8" tint="-0.499984740745262"/>
      </bottom>
      <diagonal/>
    </border>
    <border>
      <left style="hair">
        <color rgb="FF260D5D"/>
      </left>
      <right style="thin">
        <color theme="0" tint="-0.34998626667073579"/>
      </right>
      <top/>
      <bottom style="hair">
        <color rgb="FF260D5D"/>
      </bottom>
      <diagonal/>
    </border>
    <border>
      <left style="thin">
        <color theme="0"/>
      </left>
      <right style="thin">
        <color theme="8" tint="-0.499984740745262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rgb="FF260D5D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hair">
        <color rgb="FF260D5D"/>
      </left>
      <right style="thin">
        <color theme="8" tint="-0.499984740745262"/>
      </right>
      <top style="hair">
        <color rgb="FF260D5D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8" tint="-0.499984740745262"/>
      </right>
      <top style="hair">
        <color indexed="64"/>
      </top>
      <bottom style="thin">
        <color indexed="64"/>
      </bottom>
      <diagonal/>
    </border>
    <border>
      <left style="hair">
        <color rgb="FF260D5D"/>
      </left>
      <right style="thin">
        <color theme="0" tint="-0.34998626667073579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thin">
        <color theme="8" tint="-0.499984740745262"/>
      </left>
      <right style="hair">
        <color rgb="FF260D5D"/>
      </right>
      <top/>
      <bottom style="thin">
        <color indexed="64"/>
      </bottom>
      <diagonal/>
    </border>
    <border>
      <left style="hair">
        <color rgb="FF260D5D"/>
      </left>
      <right style="thin">
        <color theme="8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hair">
        <color rgb="FF260D5D"/>
      </right>
      <top style="hair">
        <color rgb="FF260D5D"/>
      </top>
      <bottom style="thin">
        <color indexed="64"/>
      </bottom>
      <diagonal/>
    </border>
    <border>
      <left style="hair">
        <color rgb="FF260D5D"/>
      </left>
      <right style="hair">
        <color rgb="FF260D5D"/>
      </right>
      <top/>
      <bottom style="thin">
        <color indexed="64"/>
      </bottom>
      <diagonal/>
    </border>
    <border>
      <left/>
      <right style="hair">
        <color rgb="FF260D5D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hair">
        <color rgb="FF260D5D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 tint="-0.34998626667073579"/>
      </right>
      <top style="medium">
        <color theme="0"/>
      </top>
      <bottom style="medium">
        <color theme="0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9" fontId="24" fillId="7" borderId="54" applyProtection="0">
      <alignment horizontal="left" vertical="top"/>
    </xf>
    <xf numFmtId="0" fontId="1" fillId="0" borderId="0"/>
    <xf numFmtId="49" fontId="24" fillId="7" borderId="55" applyProtection="0">
      <alignment horizontal="left" vertical="top"/>
    </xf>
    <xf numFmtId="49" fontId="24" fillId="7" borderId="56" applyProtection="0">
      <alignment horizontal="left" vertical="top"/>
    </xf>
    <xf numFmtId="49" fontId="24" fillId="7" borderId="57" applyProtection="0">
      <alignment horizontal="left" vertical="top" wrapText="1"/>
    </xf>
    <xf numFmtId="49" fontId="24" fillId="7" borderId="58" applyProtection="0">
      <alignment horizontal="left" vertical="top" wrapText="1"/>
    </xf>
    <xf numFmtId="4" fontId="24" fillId="8" borderId="59" applyProtection="0">
      <alignment horizontal="right" vertical="top"/>
    </xf>
    <xf numFmtId="49" fontId="24" fillId="8" borderId="59" applyProtection="0">
      <alignment horizontal="right" vertical="top"/>
    </xf>
  </cellStyleXfs>
  <cellXfs count="175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horizontal="center" vertical="center"/>
    </xf>
    <xf numFmtId="0" fontId="13" fillId="0" borderId="0" xfId="1" applyFont="1"/>
    <xf numFmtId="44" fontId="3" fillId="0" borderId="0" xfId="1" applyNumberFormat="1" applyFont="1"/>
    <xf numFmtId="0" fontId="13" fillId="0" borderId="0" xfId="1" applyFont="1" applyAlignment="1">
      <alignment horizontal="left" wrapText="1"/>
    </xf>
    <xf numFmtId="44" fontId="3" fillId="0" borderId="0" xfId="1" applyNumberFormat="1" applyFont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8" fillId="3" borderId="12" xfId="1" applyFont="1" applyFill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3" borderId="12" xfId="1" applyFont="1" applyFill="1" applyBorder="1" applyAlignment="1">
      <alignment horizontal="center" vertical="center" wrapText="1"/>
    </xf>
    <xf numFmtId="0" fontId="17" fillId="3" borderId="15" xfId="1" applyFont="1" applyFill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 wrapText="1"/>
    </xf>
    <xf numFmtId="0" fontId="18" fillId="0" borderId="17" xfId="0" applyFont="1" applyBorder="1"/>
    <xf numFmtId="0" fontId="17" fillId="0" borderId="18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164" fontId="20" fillId="4" borderId="20" xfId="1" applyNumberFormat="1" applyFont="1" applyFill="1" applyBorder="1" applyAlignment="1">
      <alignment horizontal="center" vertical="center"/>
    </xf>
    <xf numFmtId="0" fontId="19" fillId="4" borderId="21" xfId="1" applyFont="1" applyFill="1" applyBorder="1" applyAlignment="1">
      <alignment horizontal="center" vertical="center" wrapText="1"/>
    </xf>
    <xf numFmtId="0" fontId="19" fillId="4" borderId="22" xfId="1" applyFont="1" applyFill="1" applyBorder="1" applyAlignment="1">
      <alignment horizontal="center" vertical="center" wrapText="1"/>
    </xf>
    <xf numFmtId="164" fontId="19" fillId="4" borderId="22" xfId="1" applyNumberFormat="1" applyFont="1" applyFill="1" applyBorder="1" applyAlignment="1">
      <alignment horizontal="center" vertical="center"/>
    </xf>
    <xf numFmtId="3" fontId="19" fillId="4" borderId="22" xfId="1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20" fillId="4" borderId="24" xfId="1" applyNumberFormat="1" applyFont="1" applyFill="1" applyBorder="1" applyAlignment="1">
      <alignment horizontal="center" vertical="center"/>
    </xf>
    <xf numFmtId="0" fontId="19" fillId="4" borderId="25" xfId="1" applyFont="1" applyFill="1" applyBorder="1" applyAlignment="1">
      <alignment horizontal="center" vertical="center" wrapText="1"/>
    </xf>
    <xf numFmtId="0" fontId="19" fillId="4" borderId="26" xfId="1" applyFont="1" applyFill="1" applyBorder="1" applyAlignment="1">
      <alignment horizontal="center" vertical="center" wrapText="1"/>
    </xf>
    <xf numFmtId="164" fontId="19" fillId="4" borderId="26" xfId="1" applyNumberFormat="1" applyFont="1" applyFill="1" applyBorder="1" applyAlignment="1">
      <alignment horizontal="center" vertical="center"/>
    </xf>
    <xf numFmtId="3" fontId="19" fillId="4" borderId="26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64" fontId="20" fillId="4" borderId="28" xfId="1" applyNumberFormat="1" applyFont="1" applyFill="1" applyBorder="1" applyAlignment="1">
      <alignment horizontal="center" vertical="center"/>
    </xf>
    <xf numFmtId="0" fontId="19" fillId="4" borderId="29" xfId="1" applyFont="1" applyFill="1" applyBorder="1" applyAlignment="1">
      <alignment horizontal="center" vertical="center" wrapText="1"/>
    </xf>
    <xf numFmtId="0" fontId="19" fillId="4" borderId="30" xfId="1" applyFont="1" applyFill="1" applyBorder="1" applyAlignment="1">
      <alignment horizontal="center" vertical="center" wrapText="1"/>
    </xf>
    <xf numFmtId="164" fontId="19" fillId="4" borderId="30" xfId="1" applyNumberFormat="1" applyFont="1" applyFill="1" applyBorder="1" applyAlignment="1">
      <alignment horizontal="center" vertical="center"/>
    </xf>
    <xf numFmtId="3" fontId="19" fillId="4" borderId="30" xfId="1" applyNumberFormat="1" applyFont="1" applyFill="1" applyBorder="1" applyAlignment="1">
      <alignment horizontal="center" vertical="center" wrapText="1"/>
    </xf>
    <xf numFmtId="164" fontId="20" fillId="4" borderId="32" xfId="1" applyNumberFormat="1" applyFont="1" applyFill="1" applyBorder="1" applyAlignment="1">
      <alignment horizontal="center" vertical="center"/>
    </xf>
    <xf numFmtId="0" fontId="19" fillId="4" borderId="33" xfId="1" applyFont="1" applyFill="1" applyBorder="1" applyAlignment="1">
      <alignment horizontal="center" vertical="center" wrapText="1"/>
    </xf>
    <xf numFmtId="0" fontId="19" fillId="4" borderId="34" xfId="1" applyFont="1" applyFill="1" applyBorder="1" applyAlignment="1">
      <alignment horizontal="center" vertical="center" wrapText="1"/>
    </xf>
    <xf numFmtId="3" fontId="19" fillId="4" borderId="34" xfId="1" applyNumberFormat="1" applyFont="1" applyFill="1" applyBorder="1" applyAlignment="1">
      <alignment horizontal="center" vertical="center" wrapText="1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164" fontId="19" fillId="4" borderId="34" xfId="1" applyNumberFormat="1" applyFont="1" applyFill="1" applyBorder="1" applyAlignment="1">
      <alignment horizontal="center" vertical="center"/>
    </xf>
    <xf numFmtId="0" fontId="20" fillId="4" borderId="32" xfId="1" applyFont="1" applyFill="1" applyBorder="1" applyAlignment="1">
      <alignment horizontal="center" vertical="center"/>
    </xf>
    <xf numFmtId="0" fontId="19" fillId="2" borderId="35" xfId="1" applyFont="1" applyFill="1" applyBorder="1" applyAlignment="1">
      <alignment vertical="center"/>
    </xf>
    <xf numFmtId="0" fontId="19" fillId="2" borderId="36" xfId="1" applyFont="1" applyFill="1" applyBorder="1" applyAlignment="1">
      <alignment vertical="center"/>
    </xf>
    <xf numFmtId="0" fontId="19" fillId="2" borderId="37" xfId="1" applyFont="1" applyFill="1" applyBorder="1" applyAlignment="1">
      <alignment vertical="center"/>
    </xf>
    <xf numFmtId="0" fontId="19" fillId="2" borderId="38" xfId="1" applyFont="1" applyFill="1" applyBorder="1" applyAlignment="1">
      <alignment vertical="center"/>
    </xf>
    <xf numFmtId="165" fontId="19" fillId="4" borderId="39" xfId="1" applyNumberFormat="1" applyFont="1" applyFill="1" applyBorder="1" applyAlignment="1">
      <alignment horizontal="center" vertical="center"/>
    </xf>
    <xf numFmtId="165" fontId="19" fillId="4" borderId="40" xfId="1" applyNumberFormat="1" applyFont="1" applyFill="1" applyBorder="1" applyAlignment="1">
      <alignment horizontal="center" vertical="center"/>
    </xf>
    <xf numFmtId="165" fontId="19" fillId="4" borderId="41" xfId="1" applyNumberFormat="1" applyFont="1" applyFill="1" applyBorder="1" applyAlignment="1">
      <alignment horizontal="center" vertical="center"/>
    </xf>
    <xf numFmtId="165" fontId="19" fillId="4" borderId="42" xfId="1" applyNumberFormat="1" applyFont="1" applyFill="1" applyBorder="1" applyAlignment="1">
      <alignment horizontal="center" vertical="center"/>
    </xf>
    <xf numFmtId="165" fontId="19" fillId="4" borderId="43" xfId="1" applyNumberFormat="1" applyFont="1" applyFill="1" applyBorder="1" applyAlignment="1">
      <alignment horizontal="center" vertical="center"/>
    </xf>
    <xf numFmtId="0" fontId="17" fillId="3" borderId="44" xfId="1" applyFont="1" applyFill="1" applyBorder="1" applyAlignment="1">
      <alignment horizontal="center" vertical="center" wrapText="1"/>
    </xf>
    <xf numFmtId="0" fontId="19" fillId="4" borderId="45" xfId="1" applyFont="1" applyFill="1" applyBorder="1" applyAlignment="1">
      <alignment vertical="center"/>
    </xf>
    <xf numFmtId="0" fontId="19" fillId="4" borderId="19" xfId="1" applyFont="1" applyFill="1" applyBorder="1" applyAlignment="1">
      <alignment vertical="center"/>
    </xf>
    <xf numFmtId="0" fontId="19" fillId="4" borderId="23" xfId="1" applyFont="1" applyFill="1" applyBorder="1" applyAlignment="1">
      <alignment vertical="center"/>
    </xf>
    <xf numFmtId="0" fontId="19" fillId="4" borderId="27" xfId="1" applyFont="1" applyFill="1" applyBorder="1" applyAlignment="1">
      <alignment vertical="center"/>
    </xf>
    <xf numFmtId="0" fontId="19" fillId="4" borderId="31" xfId="1" applyFont="1" applyFill="1" applyBorder="1" applyAlignment="1">
      <alignment vertical="center"/>
    </xf>
    <xf numFmtId="0" fontId="19" fillId="4" borderId="31" xfId="1" applyFont="1" applyFill="1" applyBorder="1" applyAlignment="1">
      <alignment horizontal="left" vertical="center" wrapText="1"/>
    </xf>
    <xf numFmtId="0" fontId="19" fillId="4" borderId="23" xfId="1" applyFont="1" applyFill="1" applyBorder="1" applyAlignment="1">
      <alignment horizontal="left" vertical="center" wrapText="1"/>
    </xf>
    <xf numFmtId="164" fontId="20" fillId="4" borderId="47" xfId="1" applyNumberFormat="1" applyFont="1" applyFill="1" applyBorder="1" applyAlignment="1">
      <alignment horizontal="center" vertical="center"/>
    </xf>
    <xf numFmtId="0" fontId="19" fillId="2" borderId="48" xfId="1" applyFont="1" applyFill="1" applyBorder="1" applyAlignment="1">
      <alignment vertical="center"/>
    </xf>
    <xf numFmtId="165" fontId="19" fillId="4" borderId="49" xfId="1" applyNumberFormat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 wrapText="1"/>
    </xf>
    <xf numFmtId="164" fontId="19" fillId="4" borderId="51" xfId="1" applyNumberFormat="1" applyFont="1" applyFill="1" applyBorder="1" applyAlignment="1">
      <alignment horizontal="center" vertical="center"/>
    </xf>
    <xf numFmtId="3" fontId="19" fillId="4" borderId="51" xfId="1" applyNumberFormat="1" applyFont="1" applyFill="1" applyBorder="1" applyAlignment="1">
      <alignment horizontal="center" vertical="center" wrapText="1"/>
    </xf>
    <xf numFmtId="164" fontId="15" fillId="4" borderId="14" xfId="1" applyNumberFormat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 wrapText="1"/>
    </xf>
    <xf numFmtId="0" fontId="19" fillId="4" borderId="52" xfId="1" applyFont="1" applyFill="1" applyBorder="1" applyAlignment="1">
      <alignment horizontal="left" vertical="center" wrapText="1"/>
    </xf>
    <xf numFmtId="0" fontId="20" fillId="4" borderId="53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left" vertical="center" wrapText="1"/>
    </xf>
    <xf numFmtId="164" fontId="20" fillId="4" borderId="53" xfId="1" applyNumberFormat="1" applyFont="1" applyFill="1" applyBorder="1" applyAlignment="1">
      <alignment horizontal="center" vertical="center"/>
    </xf>
    <xf numFmtId="0" fontId="19" fillId="4" borderId="60" xfId="1" applyFont="1" applyFill="1" applyBorder="1" applyAlignment="1">
      <alignment horizontal="center" vertical="center" wrapText="1"/>
    </xf>
    <xf numFmtId="3" fontId="19" fillId="4" borderId="61" xfId="1" applyNumberFormat="1" applyFont="1" applyFill="1" applyBorder="1" applyAlignment="1">
      <alignment horizontal="center" vertical="center" wrapText="1"/>
    </xf>
    <xf numFmtId="0" fontId="19" fillId="4" borderId="61" xfId="1" applyFont="1" applyFill="1" applyBorder="1" applyAlignment="1">
      <alignment horizontal="center" vertical="center" wrapText="1"/>
    </xf>
    <xf numFmtId="0" fontId="17" fillId="0" borderId="46" xfId="1" applyFont="1" applyBorder="1" applyAlignment="1">
      <alignment horizontal="center" vertical="center" wrapText="1"/>
    </xf>
    <xf numFmtId="0" fontId="19" fillId="4" borderId="62" xfId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/>
    </xf>
    <xf numFmtId="164" fontId="19" fillId="4" borderId="61" xfId="1" applyNumberFormat="1" applyFont="1" applyFill="1" applyBorder="1" applyAlignment="1">
      <alignment horizontal="center" vertical="center"/>
    </xf>
    <xf numFmtId="3" fontId="19" fillId="4" borderId="33" xfId="1" applyNumberFormat="1" applyFont="1" applyFill="1" applyBorder="1" applyAlignment="1">
      <alignment horizontal="center" vertical="center" wrapText="1"/>
    </xf>
    <xf numFmtId="164" fontId="19" fillId="4" borderId="33" xfId="1" applyNumberFormat="1" applyFont="1" applyFill="1" applyBorder="1" applyAlignment="1">
      <alignment horizontal="center" vertical="center" wrapText="1"/>
    </xf>
    <xf numFmtId="164" fontId="19" fillId="4" borderId="62" xfId="1" applyNumberFormat="1" applyFont="1" applyFill="1" applyBorder="1" applyAlignment="1">
      <alignment horizontal="center" vertical="center" wrapText="1"/>
    </xf>
    <xf numFmtId="3" fontId="19" fillId="4" borderId="62" xfId="1" applyNumberFormat="1" applyFont="1" applyFill="1" applyBorder="1" applyAlignment="1">
      <alignment horizontal="center" vertical="center" wrapText="1"/>
    </xf>
    <xf numFmtId="165" fontId="19" fillId="4" borderId="64" xfId="1" applyNumberFormat="1" applyFont="1" applyFill="1" applyBorder="1" applyAlignment="1">
      <alignment horizontal="center" vertical="center"/>
    </xf>
    <xf numFmtId="3" fontId="19" fillId="4" borderId="25" xfId="1" applyNumberFormat="1" applyFont="1" applyFill="1" applyBorder="1" applyAlignment="1">
      <alignment horizontal="center" vertical="center" wrapText="1"/>
    </xf>
    <xf numFmtId="3" fontId="19" fillId="4" borderId="29" xfId="1" applyNumberFormat="1" applyFont="1" applyFill="1" applyBorder="1" applyAlignment="1">
      <alignment horizontal="center" vertical="center" wrapText="1"/>
    </xf>
    <xf numFmtId="0" fontId="17" fillId="0" borderId="0" xfId="1" applyFont="1" applyAlignment="1">
      <alignment vertical="center" wrapText="1"/>
    </xf>
    <xf numFmtId="0" fontId="19" fillId="0" borderId="71" xfId="1" applyFont="1" applyBorder="1" applyAlignment="1">
      <alignment vertical="center"/>
    </xf>
    <xf numFmtId="0" fontId="19" fillId="0" borderId="69" xfId="1" applyFont="1" applyBorder="1" applyAlignment="1">
      <alignment horizontal="left" vertical="center" wrapText="1"/>
    </xf>
    <xf numFmtId="164" fontId="20" fillId="0" borderId="69" xfId="1" applyNumberFormat="1" applyFont="1" applyBorder="1" applyAlignment="1">
      <alignment horizontal="center" vertical="center"/>
    </xf>
    <xf numFmtId="0" fontId="19" fillId="0" borderId="69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164" fontId="19" fillId="0" borderId="69" xfId="1" applyNumberFormat="1" applyFont="1" applyBorder="1" applyAlignment="1">
      <alignment horizontal="center" vertical="center"/>
    </xf>
    <xf numFmtId="3" fontId="19" fillId="0" borderId="69" xfId="1" applyNumberFormat="1" applyFont="1" applyBorder="1" applyAlignment="1">
      <alignment horizontal="center" vertical="center" wrapText="1"/>
    </xf>
    <xf numFmtId="165" fontId="19" fillId="0" borderId="6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/>
    </xf>
    <xf numFmtId="44" fontId="6" fillId="5" borderId="14" xfId="0" applyNumberFormat="1" applyFont="1" applyFill="1" applyBorder="1" applyAlignment="1">
      <alignment vertical="center"/>
    </xf>
    <xf numFmtId="44" fontId="6" fillId="5" borderId="14" xfId="0" applyNumberFormat="1" applyFont="1" applyFill="1" applyBorder="1" applyAlignment="1">
      <alignment horizontal="center" vertical="center"/>
    </xf>
    <xf numFmtId="9" fontId="6" fillId="6" borderId="1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9" borderId="12" xfId="1" applyFont="1" applyFill="1" applyBorder="1" applyAlignment="1">
      <alignment horizontal="center" vertical="center" wrapText="1"/>
    </xf>
    <xf numFmtId="0" fontId="5" fillId="9" borderId="12" xfId="1" applyFont="1" applyFill="1" applyBorder="1" applyAlignment="1">
      <alignment horizontal="left" vertical="center" wrapText="1"/>
    </xf>
    <xf numFmtId="0" fontId="5" fillId="9" borderId="13" xfId="1" applyFont="1" applyFill="1" applyBorder="1" applyAlignment="1">
      <alignment horizontal="center" vertical="center" wrapText="1"/>
    </xf>
    <xf numFmtId="44" fontId="5" fillId="9" borderId="0" xfId="1" applyNumberFormat="1" applyFont="1" applyFill="1" applyAlignment="1">
      <alignment horizontal="center" vertical="center"/>
    </xf>
    <xf numFmtId="0" fontId="5" fillId="9" borderId="0" xfId="1" applyFont="1" applyFill="1" applyAlignment="1">
      <alignment horizontal="center" vertical="center"/>
    </xf>
    <xf numFmtId="0" fontId="5" fillId="9" borderId="0" xfId="1" applyFont="1" applyFill="1" applyAlignment="1">
      <alignment horizontal="left" vertical="center"/>
    </xf>
    <xf numFmtId="0" fontId="10" fillId="9" borderId="0" xfId="1" applyFont="1" applyFill="1" applyAlignment="1">
      <alignment horizontal="center" vertical="center"/>
    </xf>
    <xf numFmtId="0" fontId="5" fillId="9" borderId="0" xfId="0" applyFont="1" applyFill="1" applyAlignment="1">
      <alignment horizontal="center"/>
    </xf>
    <xf numFmtId="164" fontId="11" fillId="9" borderId="0" xfId="1" applyNumberFormat="1" applyFont="1" applyFill="1"/>
    <xf numFmtId="1" fontId="5" fillId="9" borderId="0" xfId="0" applyNumberFormat="1" applyFont="1" applyFill="1" applyAlignment="1">
      <alignment horizontal="center"/>
    </xf>
    <xf numFmtId="3" fontId="11" fillId="9" borderId="0" xfId="1" applyNumberFormat="1" applyFont="1" applyFill="1"/>
    <xf numFmtId="3" fontId="5" fillId="9" borderId="0" xfId="0" applyNumberFormat="1" applyFont="1" applyFill="1" applyAlignment="1">
      <alignment horizontal="center"/>
    </xf>
    <xf numFmtId="0" fontId="11" fillId="9" borderId="0" xfId="1" applyFont="1" applyFill="1"/>
    <xf numFmtId="9" fontId="12" fillId="9" borderId="0" xfId="2" applyFont="1" applyFill="1" applyBorder="1" applyAlignment="1">
      <alignment horizontal="center"/>
    </xf>
    <xf numFmtId="0" fontId="8" fillId="9" borderId="12" xfId="1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0" fillId="9" borderId="2" xfId="0" applyFill="1" applyBorder="1"/>
    <xf numFmtId="0" fontId="0" fillId="9" borderId="2" xfId="0" applyFill="1" applyBorder="1" applyAlignment="1">
      <alignment horizontal="left" vertical="center"/>
    </xf>
    <xf numFmtId="0" fontId="0" fillId="9" borderId="0" xfId="0" applyFill="1"/>
    <xf numFmtId="0" fontId="11" fillId="9" borderId="0" xfId="0" applyFont="1" applyFill="1"/>
    <xf numFmtId="0" fontId="0" fillId="9" borderId="0" xfId="0" applyFill="1" applyAlignment="1">
      <alignment horizontal="left" vertical="center"/>
    </xf>
    <xf numFmtId="0" fontId="0" fillId="9" borderId="7" xfId="0" applyFill="1" applyBorder="1"/>
    <xf numFmtId="0" fontId="0" fillId="9" borderId="7" xfId="0" applyFill="1" applyBorder="1" applyAlignment="1">
      <alignment horizontal="left" vertical="center"/>
    </xf>
    <xf numFmtId="0" fontId="0" fillId="9" borderId="1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5" fillId="10" borderId="9" xfId="1" applyFont="1" applyFill="1" applyBorder="1" applyAlignment="1">
      <alignment horizontal="center" vertical="center"/>
    </xf>
    <xf numFmtId="0" fontId="5" fillId="10" borderId="10" xfId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center" vertical="center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6" fillId="3" borderId="6" xfId="1" applyFont="1" applyFill="1" applyBorder="1" applyAlignment="1">
      <alignment horizontal="left" vertical="center" wrapText="1"/>
    </xf>
    <xf numFmtId="0" fontId="16" fillId="3" borderId="7" xfId="1" applyFont="1" applyFill="1" applyBorder="1" applyAlignment="1">
      <alignment horizontal="left" vertical="center" wrapText="1"/>
    </xf>
    <xf numFmtId="0" fontId="16" fillId="3" borderId="8" xfId="1" applyFont="1" applyFill="1" applyBorder="1" applyAlignment="1">
      <alignment horizontal="left" vertical="center" wrapText="1"/>
    </xf>
    <xf numFmtId="0" fontId="17" fillId="3" borderId="2" xfId="1" applyFont="1" applyFill="1" applyBorder="1" applyAlignment="1">
      <alignment horizontal="center" vertical="center"/>
    </xf>
    <xf numFmtId="0" fontId="17" fillId="3" borderId="0" xfId="1" applyFont="1" applyFill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2" xfId="1" applyFont="1" applyFill="1" applyBorder="1" applyAlignment="1">
      <alignment horizontal="center" vertical="center" wrapText="1"/>
    </xf>
    <xf numFmtId="0" fontId="17" fillId="3" borderId="0" xfId="1" applyFont="1" applyFill="1" applyAlignment="1">
      <alignment horizontal="center" vertical="center" wrapText="1"/>
    </xf>
    <xf numFmtId="0" fontId="17" fillId="3" borderId="66" xfId="1" applyFont="1" applyFill="1" applyBorder="1" applyAlignment="1">
      <alignment horizontal="center" vertical="center" wrapText="1"/>
    </xf>
    <xf numFmtId="0" fontId="17" fillId="3" borderId="67" xfId="1" applyFont="1" applyFill="1" applyBorder="1" applyAlignment="1">
      <alignment horizontal="center" vertical="center" wrapText="1"/>
    </xf>
    <xf numFmtId="0" fontId="17" fillId="3" borderId="65" xfId="1" applyFont="1" applyFill="1" applyBorder="1" applyAlignment="1">
      <alignment horizontal="center" vertical="center" wrapText="1"/>
    </xf>
    <xf numFmtId="0" fontId="17" fillId="3" borderId="68" xfId="1" applyFont="1" applyFill="1" applyBorder="1" applyAlignment="1">
      <alignment horizontal="center" vertical="center" wrapText="1"/>
    </xf>
    <xf numFmtId="0" fontId="17" fillId="3" borderId="0" xfId="1" quotePrefix="1" applyFont="1" applyFill="1" applyAlignment="1">
      <alignment horizontal="center" vertical="center" wrapText="1"/>
    </xf>
    <xf numFmtId="0" fontId="17" fillId="0" borderId="70" xfId="1" applyFont="1" applyBorder="1" applyAlignment="1">
      <alignment horizontal="center" vertical="center" wrapText="1"/>
    </xf>
    <xf numFmtId="0" fontId="17" fillId="3" borderId="69" xfId="1" applyFont="1" applyFill="1" applyBorder="1" applyAlignment="1">
      <alignment horizontal="center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4" xfId="1" applyFont="1" applyFill="1" applyBorder="1" applyAlignment="1">
      <alignment horizontal="center" vertical="center" wrapText="1"/>
    </xf>
    <xf numFmtId="0" fontId="17" fillId="3" borderId="5" xfId="1" applyFont="1" applyFill="1" applyBorder="1" applyAlignment="1">
      <alignment horizontal="center" vertical="center" wrapText="1"/>
    </xf>
    <xf numFmtId="0" fontId="17" fillId="3" borderId="63" xfId="1" applyFont="1" applyFill="1" applyBorder="1" applyAlignment="1">
      <alignment horizontal="center" vertical="center" wrapText="1"/>
    </xf>
    <xf numFmtId="0" fontId="26" fillId="0" borderId="0" xfId="0" applyFont="1"/>
  </cellXfs>
  <cellStyles count="12">
    <cellStyle name="1" xfId="6" xr:uid="{12C22751-4D44-4C99-96B3-8497ECF8A861}"/>
    <cellStyle name="10" xfId="10" xr:uid="{5970B202-DB08-47C8-8F12-C2391DD40E80}"/>
    <cellStyle name="2" xfId="7" xr:uid="{561D08BE-1A2D-4248-9030-08107A2AD06A}"/>
    <cellStyle name="3" xfId="8" xr:uid="{46AF8447-C384-4EAD-8FD6-C02D1A674352}"/>
    <cellStyle name="4" xfId="9" xr:uid="{AE4E9B57-2AF2-4695-8D32-65DB7624F98F}"/>
    <cellStyle name="5" xfId="4" xr:uid="{13B707BA-5D07-4C70-BBED-9488CE9915AC}"/>
    <cellStyle name="9" xfId="11" xr:uid="{0C0E41CD-6F54-46D4-9904-55F010A3CB38}"/>
    <cellStyle name="Normal" xfId="0" builtinId="0"/>
    <cellStyle name="Normal 2" xfId="5" xr:uid="{AA15A96F-6D20-4CE1-8F21-0A66BE972EF3}"/>
    <cellStyle name="Normal 2 2 2" xfId="1" xr:uid="{1988AE1D-8D6C-4810-B735-A2CE16246128}"/>
    <cellStyle name="Porcentagem 3" xfId="2" xr:uid="{A1526703-9137-4C3E-9599-AACBCF85C130}"/>
    <cellStyle name="Vírgula 2" xfId="3" xr:uid="{1E290763-9473-4E39-9A1D-DA9699680A1E}"/>
  </cellStyles>
  <dxfs count="0"/>
  <tableStyles count="0" defaultTableStyle="TableStyleMedium2" defaultPivotStyle="PivotStyleLight16"/>
  <colors>
    <mruColors>
      <color rgb="FFE2B804"/>
      <color rgb="FF1B78A1"/>
      <color rgb="FFC89108"/>
      <color rgb="FFFDFBCF"/>
      <color rgb="FFC4D1EA"/>
      <color rgb="FFD9E1F2"/>
      <color rgb="FF305496"/>
      <color rgb="FFC5DCF3"/>
      <color rgb="FFADE3F9"/>
      <color rgb="FFF0F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1</xdr:row>
      <xdr:rowOff>47625</xdr:rowOff>
    </xdr:from>
    <xdr:to>
      <xdr:col>1</xdr:col>
      <xdr:colOff>1047750</xdr:colOff>
      <xdr:row>6</xdr:row>
      <xdr:rowOff>104775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A6D288D-A1D4-44E5-B51B-453040CC2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438150"/>
          <a:ext cx="7048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F7203-6435-4DA6-B973-31113E16C5FC}">
  <dimension ref="B1:R20"/>
  <sheetViews>
    <sheetView showGridLines="0" tabSelected="1" zoomScale="90" zoomScaleNormal="90" workbookViewId="0">
      <selection activeCell="D22" sqref="D22"/>
    </sheetView>
  </sheetViews>
  <sheetFormatPr defaultRowHeight="15" x14ac:dyDescent="0.25"/>
  <cols>
    <col min="1" max="1" width="4.7109375" customWidth="1"/>
    <col min="2" max="2" width="28.140625" customWidth="1"/>
    <col min="3" max="3" width="1.85546875" customWidth="1"/>
    <col min="4" max="4" width="9.85546875" customWidth="1"/>
    <col min="5" max="5" width="13.7109375" customWidth="1"/>
    <col min="6" max="6" width="36.5703125" style="114" customWidth="1"/>
    <col min="7" max="7" width="8.140625" bestFit="1" customWidth="1"/>
    <col min="8" max="8" width="7.28515625" customWidth="1"/>
    <col min="9" max="9" width="13.140625" customWidth="1"/>
    <col min="10" max="10" width="7.42578125" customWidth="1"/>
    <col min="11" max="11" width="11.140625" customWidth="1"/>
    <col min="12" max="12" width="13" customWidth="1"/>
    <col min="13" max="13" width="14.28515625" customWidth="1"/>
    <col min="14" max="14" width="19.42578125" customWidth="1"/>
    <col min="15" max="15" width="9" customWidth="1"/>
    <col min="16" max="16" width="23.7109375" customWidth="1"/>
    <col min="17" max="17" width="1.28515625" customWidth="1"/>
    <col min="18" max="18" width="14.5703125" customWidth="1"/>
  </cols>
  <sheetData>
    <row r="1" spans="2:18" ht="15.75" thickBot="1" x14ac:dyDescent="0.3"/>
    <row r="2" spans="2:18" x14ac:dyDescent="0.25">
      <c r="B2" s="140"/>
      <c r="C2" s="133"/>
      <c r="D2" s="133"/>
      <c r="E2" s="133"/>
      <c r="F2" s="134"/>
      <c r="G2" s="133"/>
      <c r="H2" s="133"/>
      <c r="I2" s="143"/>
      <c r="J2" s="143"/>
      <c r="K2" s="143"/>
      <c r="L2" s="143"/>
      <c r="M2" s="143"/>
      <c r="N2" s="143"/>
      <c r="O2" s="143"/>
      <c r="P2" s="143"/>
      <c r="Q2" s="143"/>
      <c r="R2" s="144"/>
    </row>
    <row r="3" spans="2:18" x14ac:dyDescent="0.25">
      <c r="B3" s="141"/>
      <c r="C3" s="135"/>
      <c r="D3" s="136" t="s">
        <v>129</v>
      </c>
      <c r="E3" s="135"/>
      <c r="F3" s="137"/>
      <c r="G3" s="135"/>
      <c r="H3" s="135"/>
      <c r="I3" s="145"/>
      <c r="J3" s="145"/>
      <c r="K3" s="145"/>
      <c r="L3" s="145"/>
      <c r="M3" s="145"/>
      <c r="N3" s="145"/>
      <c r="O3" s="145"/>
      <c r="P3" s="145"/>
      <c r="Q3" s="145"/>
      <c r="R3" s="146"/>
    </row>
    <row r="4" spans="2:18" x14ac:dyDescent="0.25">
      <c r="B4" s="141"/>
      <c r="C4" s="135"/>
      <c r="D4" s="136" t="s">
        <v>130</v>
      </c>
      <c r="E4" s="135"/>
      <c r="F4" s="137"/>
      <c r="G4" s="135"/>
      <c r="H4" s="135"/>
      <c r="I4" s="145"/>
      <c r="J4" s="145"/>
      <c r="K4" s="145"/>
      <c r="L4" s="145"/>
      <c r="M4" s="145"/>
      <c r="N4" s="145"/>
      <c r="O4" s="145"/>
      <c r="P4" s="145"/>
      <c r="Q4" s="145"/>
      <c r="R4" s="146"/>
    </row>
    <row r="5" spans="2:18" x14ac:dyDescent="0.25">
      <c r="B5" s="141"/>
      <c r="C5" s="135"/>
      <c r="D5" s="136" t="s">
        <v>131</v>
      </c>
      <c r="E5" s="135"/>
      <c r="F5" s="137"/>
      <c r="G5" s="135"/>
      <c r="H5" s="135"/>
      <c r="I5" s="145"/>
      <c r="J5" s="145"/>
      <c r="K5" s="145"/>
      <c r="L5" s="145"/>
      <c r="M5" s="145"/>
      <c r="N5" s="145"/>
      <c r="O5" s="145"/>
      <c r="P5" s="145"/>
      <c r="Q5" s="145"/>
      <c r="R5" s="146"/>
    </row>
    <row r="6" spans="2:18" x14ac:dyDescent="0.25">
      <c r="B6" s="141"/>
      <c r="C6" s="135"/>
      <c r="D6" s="136" t="s">
        <v>132</v>
      </c>
      <c r="E6" s="135"/>
      <c r="F6" s="137"/>
      <c r="G6" s="135"/>
      <c r="H6" s="135"/>
      <c r="I6" s="145"/>
      <c r="J6" s="145"/>
      <c r="K6" s="145"/>
      <c r="L6" s="145"/>
      <c r="M6" s="145"/>
      <c r="N6" s="145"/>
      <c r="O6" s="145"/>
      <c r="P6" s="145"/>
      <c r="Q6" s="145"/>
      <c r="R6" s="146"/>
    </row>
    <row r="7" spans="2:18" ht="15.75" thickBot="1" x14ac:dyDescent="0.3">
      <c r="B7" s="142"/>
      <c r="C7" s="138"/>
      <c r="D7" s="138"/>
      <c r="E7" s="138"/>
      <c r="F7" s="139"/>
      <c r="G7" s="138"/>
      <c r="H7" s="138"/>
      <c r="I7" s="147"/>
      <c r="J7" s="147"/>
      <c r="K7" s="147"/>
      <c r="L7" s="147"/>
      <c r="M7" s="147"/>
      <c r="N7" s="147"/>
      <c r="O7" s="147"/>
      <c r="P7" s="147"/>
      <c r="Q7" s="147"/>
      <c r="R7" s="148"/>
    </row>
    <row r="8" spans="2:18" ht="8.25" customHeight="1" x14ac:dyDescent="0.25"/>
    <row r="9" spans="2:18" x14ac:dyDescent="0.25">
      <c r="B9" s="1"/>
      <c r="C9" s="2"/>
      <c r="D9" s="2"/>
      <c r="E9" s="2"/>
      <c r="F9" s="115"/>
      <c r="G9" s="3"/>
      <c r="H9" s="2"/>
      <c r="I9" s="149" t="s">
        <v>0</v>
      </c>
      <c r="J9" s="150"/>
      <c r="K9" s="150"/>
      <c r="L9" s="151"/>
      <c r="M9" s="149" t="s">
        <v>1</v>
      </c>
      <c r="N9" s="150"/>
      <c r="O9" s="149" t="s">
        <v>2</v>
      </c>
      <c r="P9" s="150"/>
      <c r="Q9" s="2"/>
      <c r="R9" s="2"/>
    </row>
    <row r="10" spans="2:18" ht="36" customHeight="1" x14ac:dyDescent="0.25">
      <c r="B10" s="117" t="s">
        <v>3</v>
      </c>
      <c r="C10" s="2"/>
      <c r="D10" s="117" t="s">
        <v>4</v>
      </c>
      <c r="E10" s="117" t="s">
        <v>5</v>
      </c>
      <c r="F10" s="118" t="s">
        <v>117</v>
      </c>
      <c r="G10" s="117" t="s">
        <v>7</v>
      </c>
      <c r="H10" s="117" t="s">
        <v>8</v>
      </c>
      <c r="I10" s="117" t="s">
        <v>9</v>
      </c>
      <c r="J10" s="117" t="s">
        <v>10</v>
      </c>
      <c r="K10" s="117" t="s">
        <v>11</v>
      </c>
      <c r="L10" s="117" t="s">
        <v>12</v>
      </c>
      <c r="M10" s="117" t="s">
        <v>13</v>
      </c>
      <c r="N10" s="117" t="s">
        <v>14</v>
      </c>
      <c r="O10" s="117" t="s">
        <v>15</v>
      </c>
      <c r="P10" s="117" t="s">
        <v>16</v>
      </c>
      <c r="Q10" s="2"/>
      <c r="R10" s="119" t="s">
        <v>126</v>
      </c>
    </row>
    <row r="11" spans="2:18" ht="3.75" customHeight="1" x14ac:dyDescent="0.25"/>
    <row r="12" spans="2:18" s="100" customFormat="1" ht="19.5" customHeight="1" x14ac:dyDescent="0.25">
      <c r="B12" s="121" t="s">
        <v>120</v>
      </c>
      <c r="D12" s="101" t="s">
        <v>123</v>
      </c>
      <c r="E12" s="101" t="s">
        <v>124</v>
      </c>
      <c r="F12" s="113" t="s">
        <v>121</v>
      </c>
      <c r="G12" s="102" t="s">
        <v>29</v>
      </c>
      <c r="H12" s="102">
        <v>1</v>
      </c>
      <c r="I12" s="103">
        <v>4.4000000000000004</v>
      </c>
      <c r="J12" s="104">
        <f t="shared" ref="J12" si="0">IFERROR(I12*H12,"")</f>
        <v>4.4000000000000004</v>
      </c>
      <c r="K12" s="105">
        <v>70326</v>
      </c>
      <c r="L12" s="105">
        <f t="shared" ref="L12" si="1">IFERROR(K12*H12,"")</f>
        <v>70326</v>
      </c>
      <c r="M12" s="106">
        <v>23388</v>
      </c>
      <c r="N12" s="107">
        <f t="shared" ref="N12" si="2">IFERROR(M12*H12,"")</f>
        <v>23388</v>
      </c>
      <c r="O12" s="108"/>
      <c r="P12" s="107">
        <f t="shared" ref="P12" si="3">IFERROR(N12-N12*O12,"-")</f>
        <v>23388</v>
      </c>
      <c r="Q12" s="109"/>
      <c r="R12" s="107">
        <f>5%*P12</f>
        <v>1169.4000000000001</v>
      </c>
    </row>
    <row r="13" spans="2:18" ht="3.75" customHeight="1" x14ac:dyDescent="0.25">
      <c r="D13" s="4"/>
      <c r="E13" s="4"/>
      <c r="F13" s="116"/>
      <c r="G13" s="5"/>
      <c r="H13" s="4"/>
      <c r="I13" s="4"/>
      <c r="J13" s="5"/>
      <c r="K13" s="4"/>
      <c r="L13" s="5"/>
      <c r="M13" s="4"/>
      <c r="N13" s="5"/>
      <c r="O13" s="4"/>
      <c r="P13" s="4"/>
      <c r="Q13" s="6"/>
      <c r="R13" s="6"/>
    </row>
    <row r="14" spans="2:18" s="100" customFormat="1" ht="19.5" customHeight="1" x14ac:dyDescent="0.25">
      <c r="B14" s="121" t="s">
        <v>18</v>
      </c>
      <c r="D14" s="101" t="s">
        <v>91</v>
      </c>
      <c r="E14" s="101" t="s">
        <v>125</v>
      </c>
      <c r="F14" s="113" t="s">
        <v>122</v>
      </c>
      <c r="G14" s="102" t="s">
        <v>78</v>
      </c>
      <c r="H14" s="102">
        <v>50</v>
      </c>
      <c r="I14" s="103">
        <v>3.3</v>
      </c>
      <c r="J14" s="104">
        <f t="shared" ref="J14" si="4">IFERROR(I14*H14,"")</f>
        <v>165</v>
      </c>
      <c r="K14" s="105">
        <v>52841</v>
      </c>
      <c r="L14" s="105">
        <f t="shared" ref="L14" si="5">IFERROR(K14*H14,"")</f>
        <v>2642050</v>
      </c>
      <c r="M14" s="106">
        <f>0.25*7296.38</f>
        <v>1824.095</v>
      </c>
      <c r="N14" s="107">
        <f t="shared" ref="N14" si="6">IFERROR(M14*H14,"")</f>
        <v>91204.75</v>
      </c>
      <c r="O14" s="108"/>
      <c r="P14" s="107">
        <f t="shared" ref="P14" si="7">IFERROR(N14-N14*O14,"-")</f>
        <v>91204.75</v>
      </c>
      <c r="Q14" s="109"/>
    </row>
    <row r="15" spans="2:18" ht="3.75" customHeight="1" x14ac:dyDescent="0.25">
      <c r="D15" s="4"/>
      <c r="E15" s="4"/>
      <c r="F15" s="116"/>
      <c r="G15" s="5"/>
      <c r="H15" s="4"/>
      <c r="I15" s="4"/>
      <c r="J15" s="5"/>
      <c r="K15" s="4"/>
      <c r="L15" s="5"/>
      <c r="M15" s="4"/>
      <c r="N15" s="5"/>
      <c r="O15" s="4"/>
      <c r="P15" s="4"/>
      <c r="Q15" s="6"/>
      <c r="R15" s="6"/>
    </row>
    <row r="16" spans="2:18" x14ac:dyDescent="0.25">
      <c r="B16" s="131"/>
      <c r="C16" s="7"/>
      <c r="D16" s="121"/>
      <c r="E16" s="121"/>
      <c r="F16" s="122"/>
      <c r="G16" s="123"/>
      <c r="H16" s="124">
        <f>SUM(H12:H14)</f>
        <v>51</v>
      </c>
      <c r="I16" s="125"/>
      <c r="J16" s="126">
        <f>SUM(J12:J14)</f>
        <v>169.4</v>
      </c>
      <c r="K16" s="127"/>
      <c r="L16" s="128">
        <f>SUM(L12:L14)</f>
        <v>2712376</v>
      </c>
      <c r="M16" s="129"/>
      <c r="N16" s="120">
        <f>SUM(N12:N14)</f>
        <v>114592.75</v>
      </c>
      <c r="O16" s="130"/>
      <c r="P16" s="120">
        <f>SUM(P12:P14)</f>
        <v>114592.75</v>
      </c>
      <c r="R16" s="120">
        <f>SUM(R12:R12)</f>
        <v>1169.4000000000001</v>
      </c>
    </row>
    <row r="18" spans="2:16" x14ac:dyDescent="0.25">
      <c r="B18" s="132" t="s">
        <v>127</v>
      </c>
      <c r="O18" s="8" t="s">
        <v>20</v>
      </c>
      <c r="P18" s="9">
        <f>P16*80%</f>
        <v>91674.200000000012</v>
      </c>
    </row>
    <row r="19" spans="2:16" x14ac:dyDescent="0.25">
      <c r="B19" s="132" t="s">
        <v>128</v>
      </c>
      <c r="O19" s="3"/>
      <c r="P19" s="2"/>
    </row>
    <row r="20" spans="2:16" ht="25.5" customHeight="1" x14ac:dyDescent="0.25">
      <c r="B20" s="174" t="s">
        <v>133</v>
      </c>
      <c r="O20" s="10" t="s">
        <v>21</v>
      </c>
      <c r="P20" s="11">
        <f>IFERROR(P16/N16*100-100,"-")</f>
        <v>0</v>
      </c>
    </row>
  </sheetData>
  <mergeCells count="5">
    <mergeCell ref="B2:B7"/>
    <mergeCell ref="I2:R7"/>
    <mergeCell ref="I9:L9"/>
    <mergeCell ref="M9:N9"/>
    <mergeCell ref="O9:P9"/>
  </mergeCells>
  <phoneticPr fontId="22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DE18D7-33BE-459E-8A61-1099CCE12B58}">
          <x14:formula1>
            <xm:f>'BASE DE DADOS'!$M$7:$M$41</xm:f>
          </x14:formula1>
          <xm:sqref>F15</xm:sqref>
        </x14:dataValidation>
        <x14:dataValidation type="list" allowBlank="1" showInputMessage="1" showErrorMessage="1" xr:uid="{4048A907-DCCD-42BB-91E7-26FAE7516BB4}">
          <x14:formula1>
            <xm:f>'BASE DE DADOS'!$Q$7:$Q$11</xm:f>
          </x14:formula1>
          <xm:sqref>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6CD80-3E2C-4B66-9BE1-91F51F794949}">
  <dimension ref="B2:Q658"/>
  <sheetViews>
    <sheetView showGridLines="0" zoomScale="90" zoomScaleNormal="90" workbookViewId="0">
      <selection activeCell="M539" sqref="M539"/>
    </sheetView>
  </sheetViews>
  <sheetFormatPr defaultRowHeight="15" x14ac:dyDescent="0.25"/>
  <cols>
    <col min="1" max="1" width="4.7109375" customWidth="1"/>
    <col min="2" max="2" width="28.140625" customWidth="1"/>
    <col min="3" max="3" width="1.5703125" customWidth="1"/>
    <col min="4" max="4" width="32.140625" customWidth="1"/>
    <col min="5" max="5" width="30.7109375" bestFit="1" customWidth="1"/>
    <col min="6" max="6" width="6.140625" bestFit="1" customWidth="1"/>
    <col min="7" max="7" width="8.5703125" bestFit="1" customWidth="1"/>
    <col min="8" max="8" width="9.7109375" bestFit="1" customWidth="1"/>
    <col min="9" max="9" width="11" bestFit="1" customWidth="1"/>
    <col min="10" max="10" width="9.7109375" bestFit="1" customWidth="1"/>
    <col min="11" max="11" width="16.85546875" bestFit="1" customWidth="1"/>
    <col min="12" max="12" width="3.140625" customWidth="1"/>
    <col min="13" max="13" width="47.85546875" bestFit="1" customWidth="1"/>
    <col min="14" max="14" width="2.140625" customWidth="1"/>
  </cols>
  <sheetData>
    <row r="2" spans="2:17" ht="15.75" thickBot="1" x14ac:dyDescent="0.3"/>
    <row r="3" spans="2:17" x14ac:dyDescent="0.25">
      <c r="B3" s="152" t="s">
        <v>79</v>
      </c>
      <c r="C3" s="153"/>
      <c r="D3" s="153"/>
      <c r="E3" s="153"/>
      <c r="F3" s="153"/>
      <c r="G3" s="153"/>
      <c r="H3" s="153"/>
      <c r="I3" s="153"/>
      <c r="J3" s="153"/>
      <c r="K3" s="154"/>
    </row>
    <row r="4" spans="2:17" ht="15.75" thickBot="1" x14ac:dyDescent="0.3">
      <c r="B4" s="155"/>
      <c r="C4" s="156"/>
      <c r="D4" s="156"/>
      <c r="E4" s="156"/>
      <c r="F4" s="156"/>
      <c r="G4" s="156"/>
      <c r="H4" s="156"/>
      <c r="I4" s="156"/>
      <c r="J4" s="156"/>
      <c r="K4" s="157"/>
    </row>
    <row r="5" spans="2:17" ht="9" customHeigh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2:17" ht="20.25" customHeight="1" thickBot="1" x14ac:dyDescent="0.3">
      <c r="B6" s="14"/>
      <c r="C6" s="14"/>
      <c r="D6" s="15" t="s">
        <v>22</v>
      </c>
      <c r="E6" s="16" t="s">
        <v>6</v>
      </c>
      <c r="F6" s="15" t="s">
        <v>7</v>
      </c>
      <c r="G6" s="15" t="s">
        <v>4</v>
      </c>
      <c r="H6" s="15" t="s">
        <v>5</v>
      </c>
      <c r="I6" s="15" t="s">
        <v>9</v>
      </c>
      <c r="J6" s="15" t="s">
        <v>11</v>
      </c>
      <c r="K6" s="17" t="s">
        <v>13</v>
      </c>
      <c r="L6" s="18"/>
      <c r="M6" s="55" t="s">
        <v>6</v>
      </c>
      <c r="N6" s="19"/>
      <c r="O6" s="13" t="s">
        <v>7</v>
      </c>
      <c r="P6" s="13" t="s">
        <v>7</v>
      </c>
      <c r="Q6" s="13" t="s">
        <v>7</v>
      </c>
    </row>
    <row r="7" spans="2:17" x14ac:dyDescent="0.25">
      <c r="B7" s="158" t="s">
        <v>23</v>
      </c>
      <c r="C7" s="20"/>
      <c r="D7" s="47" t="str">
        <f>E7&amp;F7</f>
        <v>DF No Ar DF180"</v>
      </c>
      <c r="E7" s="57" t="s">
        <v>93</v>
      </c>
      <c r="F7" s="21" t="s">
        <v>24</v>
      </c>
      <c r="G7" s="22" t="s">
        <v>25</v>
      </c>
      <c r="H7" s="23" t="s">
        <v>26</v>
      </c>
      <c r="I7" s="24">
        <v>1.7</v>
      </c>
      <c r="J7" s="25">
        <v>26421</v>
      </c>
      <c r="K7" s="50">
        <f t="shared" ref="K7:K13" si="0">K13*3</f>
        <v>36756</v>
      </c>
      <c r="L7" s="26"/>
      <c r="M7" s="56" t="str">
        <f t="shared" ref="M7:M12" si="1">E19</f>
        <v>DF No Ar DF</v>
      </c>
      <c r="N7" s="32"/>
      <c r="O7" s="69" t="s">
        <v>78</v>
      </c>
      <c r="P7" s="69" t="s">
        <v>36</v>
      </c>
      <c r="Q7" s="69" t="s">
        <v>78</v>
      </c>
    </row>
    <row r="8" spans="2:17" x14ac:dyDescent="0.25">
      <c r="B8" s="159"/>
      <c r="C8" s="20"/>
      <c r="D8" s="47" t="str">
        <f t="shared" ref="D8:D54" si="2">E8&amp;F8</f>
        <v>Balanço Geral DF180"</v>
      </c>
      <c r="E8" s="58" t="s">
        <v>27</v>
      </c>
      <c r="F8" s="27" t="s">
        <v>24</v>
      </c>
      <c r="G8" s="28" t="s">
        <v>25</v>
      </c>
      <c r="H8" s="29" t="s">
        <v>28</v>
      </c>
      <c r="I8" s="30">
        <v>5.5</v>
      </c>
      <c r="J8" s="31">
        <v>87033</v>
      </c>
      <c r="K8" s="51">
        <f t="shared" si="0"/>
        <v>70164</v>
      </c>
      <c r="L8" s="26"/>
      <c r="M8" s="56" t="str">
        <f t="shared" si="1"/>
        <v>Fala Brasil</v>
      </c>
      <c r="N8" s="32"/>
      <c r="O8" s="70" t="s">
        <v>87</v>
      </c>
      <c r="P8" s="70" t="s">
        <v>83</v>
      </c>
      <c r="Q8" s="70" t="s">
        <v>87</v>
      </c>
    </row>
    <row r="9" spans="2:17" x14ac:dyDescent="0.25">
      <c r="B9" s="159"/>
      <c r="C9" s="20"/>
      <c r="D9" s="47" t="str">
        <f t="shared" si="2"/>
        <v>Cidade Alerta DF180"</v>
      </c>
      <c r="E9" s="58" t="s">
        <v>30</v>
      </c>
      <c r="F9" s="27" t="s">
        <v>24</v>
      </c>
      <c r="G9" s="28" t="s">
        <v>25</v>
      </c>
      <c r="H9" s="29" t="s">
        <v>31</v>
      </c>
      <c r="I9" s="30">
        <v>7.4</v>
      </c>
      <c r="J9" s="31">
        <v>120059</v>
      </c>
      <c r="K9" s="51">
        <f t="shared" si="0"/>
        <v>73764</v>
      </c>
      <c r="L9" s="26"/>
      <c r="M9" s="56" t="str">
        <f t="shared" si="1"/>
        <v>Hoje em Dia</v>
      </c>
      <c r="N9" s="32"/>
      <c r="O9" s="70" t="s">
        <v>88</v>
      </c>
      <c r="Q9" s="70" t="s">
        <v>88</v>
      </c>
    </row>
    <row r="10" spans="2:17" x14ac:dyDescent="0.25">
      <c r="B10" s="159"/>
      <c r="C10" s="20"/>
      <c r="D10" s="47" t="str">
        <f t="shared" si="2"/>
        <v>Balanço Geral DF - Ed. de Sábado180"</v>
      </c>
      <c r="E10" s="58" t="s">
        <v>33</v>
      </c>
      <c r="F10" s="27" t="s">
        <v>24</v>
      </c>
      <c r="G10" s="28" t="s">
        <v>34</v>
      </c>
      <c r="H10" s="29" t="s">
        <v>35</v>
      </c>
      <c r="I10" s="30">
        <v>4.4000000000000004</v>
      </c>
      <c r="J10" s="31">
        <v>70326</v>
      </c>
      <c r="K10" s="51">
        <f t="shared" si="0"/>
        <v>70164</v>
      </c>
      <c r="L10" s="26"/>
      <c r="M10" s="56" t="str">
        <f t="shared" si="1"/>
        <v>Balanço Geral DF</v>
      </c>
      <c r="N10" s="32"/>
      <c r="O10" s="70" t="s">
        <v>36</v>
      </c>
      <c r="Q10" s="70" t="s">
        <v>36</v>
      </c>
    </row>
    <row r="11" spans="2:17" x14ac:dyDescent="0.25">
      <c r="B11" s="159"/>
      <c r="C11" s="20"/>
      <c r="D11" s="47" t="str">
        <f t="shared" si="2"/>
        <v>Agro Record DF180"</v>
      </c>
      <c r="E11" s="58" t="s">
        <v>37</v>
      </c>
      <c r="F11" s="27" t="s">
        <v>24</v>
      </c>
      <c r="G11" s="28" t="s">
        <v>38</v>
      </c>
      <c r="H11" s="29" t="s">
        <v>39</v>
      </c>
      <c r="I11" s="30">
        <v>0.9</v>
      </c>
      <c r="J11" s="31">
        <v>15153</v>
      </c>
      <c r="K11" s="52">
        <f t="shared" si="0"/>
        <v>35991</v>
      </c>
      <c r="L11" s="26"/>
      <c r="M11" s="56" t="str">
        <f t="shared" si="1"/>
        <v>Novela da tarde I</v>
      </c>
      <c r="N11" s="32"/>
      <c r="O11" s="69" t="s">
        <v>32</v>
      </c>
      <c r="Q11" s="70" t="s">
        <v>29</v>
      </c>
    </row>
    <row r="12" spans="2:17" ht="15.75" thickBot="1" x14ac:dyDescent="0.3">
      <c r="B12" s="159"/>
      <c r="C12" s="20"/>
      <c r="D12" s="48" t="str">
        <f t="shared" si="2"/>
        <v>Auto Record180"</v>
      </c>
      <c r="E12" s="59" t="s">
        <v>40</v>
      </c>
      <c r="F12" s="33" t="s">
        <v>24</v>
      </c>
      <c r="G12" s="34" t="s">
        <v>38</v>
      </c>
      <c r="H12" s="35" t="s">
        <v>41</v>
      </c>
      <c r="I12" s="36">
        <v>1.5</v>
      </c>
      <c r="J12" s="37">
        <v>24478</v>
      </c>
      <c r="K12" s="53">
        <f t="shared" si="0"/>
        <v>46782</v>
      </c>
      <c r="L12" s="26"/>
      <c r="M12" s="56" t="str">
        <f t="shared" si="1"/>
        <v>Cidade Alerta</v>
      </c>
      <c r="N12" s="32"/>
      <c r="O12" s="70" t="s">
        <v>89</v>
      </c>
    </row>
    <row r="13" spans="2:17" x14ac:dyDescent="0.25">
      <c r="B13" s="158" t="s">
        <v>17</v>
      </c>
      <c r="C13" s="20"/>
      <c r="D13" s="49" t="str">
        <f t="shared" si="2"/>
        <v>DF No Ar DF60"</v>
      </c>
      <c r="E13" s="60" t="s">
        <v>93</v>
      </c>
      <c r="F13" s="38" t="s">
        <v>29</v>
      </c>
      <c r="G13" s="39" t="s">
        <v>25</v>
      </c>
      <c r="H13" s="40" t="s">
        <v>26</v>
      </c>
      <c r="I13" s="24">
        <v>1.7</v>
      </c>
      <c r="J13" s="41">
        <v>26421</v>
      </c>
      <c r="K13" s="54">
        <f t="shared" si="0"/>
        <v>12252</v>
      </c>
      <c r="L13" s="26"/>
      <c r="M13" s="56" t="str">
        <f t="shared" ref="M13:M40" si="3">E25</f>
        <v>Cidade Alerta DF</v>
      </c>
      <c r="N13" s="32"/>
      <c r="O13" s="70" t="s">
        <v>29</v>
      </c>
    </row>
    <row r="14" spans="2:17" x14ac:dyDescent="0.25">
      <c r="B14" s="159"/>
      <c r="C14" s="20"/>
      <c r="D14" s="47" t="str">
        <f t="shared" si="2"/>
        <v>Balanço Geral DF60"</v>
      </c>
      <c r="E14" s="58" t="s">
        <v>27</v>
      </c>
      <c r="F14" s="27" t="s">
        <v>29</v>
      </c>
      <c r="G14" s="28" t="s">
        <v>25</v>
      </c>
      <c r="H14" s="29" t="s">
        <v>28</v>
      </c>
      <c r="I14" s="30">
        <v>5.5</v>
      </c>
      <c r="J14" s="31">
        <v>87033</v>
      </c>
      <c r="K14" s="51">
        <f>K22*3</f>
        <v>23388</v>
      </c>
      <c r="L14" s="42"/>
      <c r="M14" s="56" t="str">
        <f t="shared" si="3"/>
        <v>DF Record</v>
      </c>
      <c r="N14" s="32"/>
      <c r="O14" s="69" t="s">
        <v>24</v>
      </c>
    </row>
    <row r="15" spans="2:17" x14ac:dyDescent="0.25">
      <c r="B15" s="159"/>
      <c r="C15" s="20"/>
      <c r="D15" s="47" t="str">
        <f t="shared" si="2"/>
        <v>Cidade Alerta DF60"</v>
      </c>
      <c r="E15" s="58" t="s">
        <v>30</v>
      </c>
      <c r="F15" s="27" t="s">
        <v>29</v>
      </c>
      <c r="G15" s="28" t="s">
        <v>25</v>
      </c>
      <c r="H15" s="29" t="s">
        <v>31</v>
      </c>
      <c r="I15" s="30">
        <v>7.4</v>
      </c>
      <c r="J15" s="31">
        <v>120059</v>
      </c>
      <c r="K15" s="51">
        <f>K25*3</f>
        <v>24588</v>
      </c>
      <c r="L15" s="42"/>
      <c r="M15" s="56" t="str">
        <f t="shared" si="3"/>
        <v>Jornal da Record</v>
      </c>
      <c r="N15" s="32"/>
      <c r="O15" s="70" t="s">
        <v>83</v>
      </c>
    </row>
    <row r="16" spans="2:17" x14ac:dyDescent="0.25">
      <c r="B16" s="159"/>
      <c r="C16" s="20"/>
      <c r="D16" s="47" t="str">
        <f t="shared" si="2"/>
        <v>Balanço Geral DF - Ed. de Sábado60"</v>
      </c>
      <c r="E16" s="58" t="s">
        <v>33</v>
      </c>
      <c r="F16" s="27" t="s">
        <v>29</v>
      </c>
      <c r="G16" s="28" t="s">
        <v>34</v>
      </c>
      <c r="H16" s="29" t="s">
        <v>35</v>
      </c>
      <c r="I16" s="30">
        <v>4.4000000000000004</v>
      </c>
      <c r="J16" s="31">
        <v>70326</v>
      </c>
      <c r="K16" s="51">
        <f>K35*3</f>
        <v>23388</v>
      </c>
      <c r="L16" s="42"/>
      <c r="M16" s="56" t="str">
        <f t="shared" si="3"/>
        <v xml:space="preserve">Novela 3 </v>
      </c>
      <c r="N16" s="32"/>
    </row>
    <row r="17" spans="2:14" x14ac:dyDescent="0.25">
      <c r="B17" s="159"/>
      <c r="C17" s="20"/>
      <c r="D17" s="47" t="str">
        <f t="shared" si="2"/>
        <v>Agro Record DF60"</v>
      </c>
      <c r="E17" s="58" t="s">
        <v>37</v>
      </c>
      <c r="F17" s="27" t="s">
        <v>29</v>
      </c>
      <c r="G17" s="28" t="s">
        <v>38</v>
      </c>
      <c r="H17" s="29" t="s">
        <v>39</v>
      </c>
      <c r="I17" s="30">
        <v>0.9</v>
      </c>
      <c r="J17" s="31">
        <v>15153</v>
      </c>
      <c r="K17" s="52">
        <f>K41*3</f>
        <v>11997</v>
      </c>
      <c r="L17" s="42"/>
      <c r="M17" s="56" t="str">
        <f t="shared" si="3"/>
        <v>Novela 22H</v>
      </c>
      <c r="N17" s="32"/>
    </row>
    <row r="18" spans="2:14" ht="15.75" thickBot="1" x14ac:dyDescent="0.3">
      <c r="B18" s="160"/>
      <c r="C18" s="20"/>
      <c r="D18" s="48" t="str">
        <f t="shared" si="2"/>
        <v>Auto Record60"</v>
      </c>
      <c r="E18" s="59" t="s">
        <v>40</v>
      </c>
      <c r="F18" s="33" t="s">
        <v>29</v>
      </c>
      <c r="G18" s="34" t="s">
        <v>38</v>
      </c>
      <c r="H18" s="35" t="s">
        <v>41</v>
      </c>
      <c r="I18" s="36">
        <v>1.5</v>
      </c>
      <c r="J18" s="37">
        <v>24478</v>
      </c>
      <c r="K18" s="53">
        <f>K42*3</f>
        <v>15594</v>
      </c>
      <c r="L18" s="42"/>
      <c r="M18" s="56" t="str">
        <f t="shared" si="3"/>
        <v>A Fazenda</v>
      </c>
      <c r="N18" s="32"/>
    </row>
    <row r="19" spans="2:14" x14ac:dyDescent="0.25">
      <c r="B19" s="161" t="s">
        <v>77</v>
      </c>
      <c r="C19" s="20"/>
      <c r="D19" s="49" t="str">
        <f t="shared" si="2"/>
        <v>DF No Ar DF30"</v>
      </c>
      <c r="E19" s="61" t="s">
        <v>93</v>
      </c>
      <c r="F19" s="38" t="s">
        <v>32</v>
      </c>
      <c r="G19" s="39" t="s">
        <v>25</v>
      </c>
      <c r="H19" s="40" t="s">
        <v>26</v>
      </c>
      <c r="I19" s="44">
        <v>1.7</v>
      </c>
      <c r="J19" s="41">
        <v>26421</v>
      </c>
      <c r="K19" s="54">
        <v>4084</v>
      </c>
      <c r="L19" s="42"/>
      <c r="M19" s="56" t="str">
        <f t="shared" si="3"/>
        <v>Série Prémium</v>
      </c>
      <c r="N19" s="32"/>
    </row>
    <row r="20" spans="2:14" ht="15" customHeight="1" x14ac:dyDescent="0.25">
      <c r="B20" s="162"/>
      <c r="C20" s="43"/>
      <c r="D20" s="47" t="str">
        <f t="shared" si="2"/>
        <v>Fala Brasil30"</v>
      </c>
      <c r="E20" s="62" t="s">
        <v>42</v>
      </c>
      <c r="F20" s="27" t="s">
        <v>32</v>
      </c>
      <c r="G20" s="28" t="s">
        <v>25</v>
      </c>
      <c r="H20" s="29" t="s">
        <v>100</v>
      </c>
      <c r="I20" s="30">
        <v>2.2999999999999998</v>
      </c>
      <c r="J20" s="31">
        <v>36134</v>
      </c>
      <c r="K20" s="51">
        <v>5765</v>
      </c>
      <c r="L20" s="26"/>
      <c r="M20" s="56" t="str">
        <f t="shared" si="3"/>
        <v>Quilos Mortais</v>
      </c>
      <c r="N20" s="32"/>
    </row>
    <row r="21" spans="2:14" x14ac:dyDescent="0.25">
      <c r="B21" s="162"/>
      <c r="C21" s="43"/>
      <c r="D21" s="47" t="str">
        <f t="shared" si="2"/>
        <v>Hoje em Dia30"</v>
      </c>
      <c r="E21" s="62" t="s">
        <v>43</v>
      </c>
      <c r="F21" s="27" t="s">
        <v>32</v>
      </c>
      <c r="G21" s="28" t="s">
        <v>25</v>
      </c>
      <c r="H21" s="29" t="s">
        <v>101</v>
      </c>
      <c r="I21" s="30">
        <v>2.4</v>
      </c>
      <c r="J21" s="31">
        <v>38465</v>
      </c>
      <c r="K21" s="51">
        <v>5428</v>
      </c>
      <c r="L21" s="26"/>
      <c r="M21" s="56" t="str">
        <f t="shared" si="3"/>
        <v>Brasil Caminhoneiro</v>
      </c>
      <c r="N21" s="32"/>
    </row>
    <row r="22" spans="2:14" x14ac:dyDescent="0.25">
      <c r="B22" s="162"/>
      <c r="C22" s="43"/>
      <c r="D22" s="47" t="str">
        <f t="shared" si="2"/>
        <v>Balanço Geral DF30"</v>
      </c>
      <c r="E22" s="62" t="s">
        <v>27</v>
      </c>
      <c r="F22" s="27" t="s">
        <v>32</v>
      </c>
      <c r="G22" s="28" t="s">
        <v>25</v>
      </c>
      <c r="H22" s="29" t="s">
        <v>102</v>
      </c>
      <c r="I22" s="30">
        <v>5.5</v>
      </c>
      <c r="J22" s="31">
        <v>87033</v>
      </c>
      <c r="K22" s="51">
        <v>7796</v>
      </c>
      <c r="L22" s="26"/>
      <c r="M22" s="56" t="str">
        <f t="shared" si="3"/>
        <v>Fala Brasil - Ed. de Sábado</v>
      </c>
      <c r="N22" s="32"/>
    </row>
    <row r="23" spans="2:14" x14ac:dyDescent="0.25">
      <c r="B23" s="162"/>
      <c r="C23" s="43"/>
      <c r="D23" s="47" t="str">
        <f t="shared" si="2"/>
        <v>Novela da tarde I30"</v>
      </c>
      <c r="E23" s="62" t="s">
        <v>81</v>
      </c>
      <c r="F23" s="27" t="s">
        <v>32</v>
      </c>
      <c r="G23" s="28" t="s">
        <v>25</v>
      </c>
      <c r="H23" s="29" t="s">
        <v>47</v>
      </c>
      <c r="I23" s="30">
        <v>4.4000000000000004</v>
      </c>
      <c r="J23" s="31">
        <v>66829</v>
      </c>
      <c r="K23" s="51">
        <v>7000</v>
      </c>
      <c r="L23" s="26"/>
      <c r="M23" s="56" t="str">
        <f t="shared" si="3"/>
        <v>Balanço Geral DF - Ed. de Sábado</v>
      </c>
      <c r="N23" s="32"/>
    </row>
    <row r="24" spans="2:14" x14ac:dyDescent="0.25">
      <c r="B24" s="162"/>
      <c r="C24" s="43"/>
      <c r="D24" s="47" t="str">
        <f t="shared" si="2"/>
        <v>Cidade Alerta30"</v>
      </c>
      <c r="E24" s="62" t="s">
        <v>44</v>
      </c>
      <c r="F24" s="27" t="s">
        <v>32</v>
      </c>
      <c r="G24" s="28" t="s">
        <v>25</v>
      </c>
      <c r="H24" s="29" t="s">
        <v>49</v>
      </c>
      <c r="I24" s="30">
        <v>4.8</v>
      </c>
      <c r="J24" s="31">
        <v>75765</v>
      </c>
      <c r="K24" s="51">
        <v>6384</v>
      </c>
      <c r="L24" s="26"/>
      <c r="M24" s="56" t="str">
        <f t="shared" si="3"/>
        <v>Cine Aventura</v>
      </c>
      <c r="N24" s="32"/>
    </row>
    <row r="25" spans="2:14" x14ac:dyDescent="0.25">
      <c r="B25" s="162"/>
      <c r="C25" s="43"/>
      <c r="D25" s="47" t="str">
        <f t="shared" si="2"/>
        <v>Cidade Alerta DF30"</v>
      </c>
      <c r="E25" s="62" t="s">
        <v>30</v>
      </c>
      <c r="F25" s="27" t="s">
        <v>32</v>
      </c>
      <c r="G25" s="28" t="s">
        <v>25</v>
      </c>
      <c r="H25" s="29" t="s">
        <v>31</v>
      </c>
      <c r="I25" s="30">
        <v>7.4</v>
      </c>
      <c r="J25" s="31">
        <v>120059</v>
      </c>
      <c r="K25" s="51">
        <v>8196</v>
      </c>
      <c r="L25" s="26"/>
      <c r="M25" s="56" t="str">
        <f t="shared" si="3"/>
        <v>Cidade Alerta - Ed. de Sábado 1</v>
      </c>
      <c r="N25" s="32"/>
    </row>
    <row r="26" spans="2:14" x14ac:dyDescent="0.25">
      <c r="B26" s="162"/>
      <c r="C26" s="43"/>
      <c r="D26" s="47" t="str">
        <f t="shared" si="2"/>
        <v>DF Record30"</v>
      </c>
      <c r="E26" s="62" t="s">
        <v>45</v>
      </c>
      <c r="F26" s="27" t="s">
        <v>32</v>
      </c>
      <c r="G26" s="28" t="s">
        <v>25</v>
      </c>
      <c r="H26" s="29" t="s">
        <v>103</v>
      </c>
      <c r="I26" s="30">
        <v>7.3</v>
      </c>
      <c r="J26" s="31">
        <v>118505</v>
      </c>
      <c r="K26" s="51">
        <v>12184</v>
      </c>
      <c r="L26" s="26"/>
      <c r="M26" s="56" t="str">
        <f t="shared" si="3"/>
        <v>Jornal da Record - Ed. de Sábado</v>
      </c>
      <c r="N26" s="32"/>
    </row>
    <row r="27" spans="2:14" x14ac:dyDescent="0.25">
      <c r="B27" s="162"/>
      <c r="C27" s="43"/>
      <c r="D27" s="47" t="str">
        <f t="shared" si="2"/>
        <v>Jornal da Record30"</v>
      </c>
      <c r="E27" s="62" t="s">
        <v>46</v>
      </c>
      <c r="F27" s="27" t="s">
        <v>32</v>
      </c>
      <c r="G27" s="28" t="s">
        <v>25</v>
      </c>
      <c r="H27" s="29" t="s">
        <v>53</v>
      </c>
      <c r="I27" s="30">
        <v>7.7</v>
      </c>
      <c r="J27" s="31">
        <v>125110</v>
      </c>
      <c r="K27" s="51">
        <v>21102</v>
      </c>
      <c r="L27" s="26"/>
      <c r="M27" s="56" t="str">
        <f t="shared" si="3"/>
        <v>Cidade Alerta - Ed. de Sábado 2</v>
      </c>
      <c r="N27" s="32"/>
    </row>
    <row r="28" spans="2:14" x14ac:dyDescent="0.25">
      <c r="B28" s="162"/>
      <c r="C28" s="43"/>
      <c r="D28" s="47" t="str">
        <f t="shared" si="2"/>
        <v>Novela 3 30"</v>
      </c>
      <c r="E28" s="62" t="s">
        <v>94</v>
      </c>
      <c r="F28" s="27" t="s">
        <v>32</v>
      </c>
      <c r="G28" s="28" t="s">
        <v>25</v>
      </c>
      <c r="H28" s="29" t="s">
        <v>55</v>
      </c>
      <c r="I28" s="30">
        <v>7</v>
      </c>
      <c r="J28" s="31">
        <v>115008</v>
      </c>
      <c r="K28" s="51">
        <v>20884</v>
      </c>
      <c r="L28" s="26"/>
      <c r="M28" s="56" t="str">
        <f t="shared" si="3"/>
        <v>Super Tela</v>
      </c>
      <c r="N28" s="32"/>
    </row>
    <row r="29" spans="2:14" x14ac:dyDescent="0.25">
      <c r="B29" s="162"/>
      <c r="C29" s="43"/>
      <c r="D29" s="47" t="str">
        <f t="shared" si="2"/>
        <v>Novela 22H30"</v>
      </c>
      <c r="E29" s="62" t="s">
        <v>95</v>
      </c>
      <c r="F29" s="27" t="s">
        <v>32</v>
      </c>
      <c r="G29" s="28" t="s">
        <v>25</v>
      </c>
      <c r="H29" s="29" t="s">
        <v>104</v>
      </c>
      <c r="I29" s="30">
        <v>5.5</v>
      </c>
      <c r="J29" s="31">
        <v>91307</v>
      </c>
      <c r="K29" s="51">
        <v>17317</v>
      </c>
      <c r="L29" s="26"/>
      <c r="M29" s="56" t="str">
        <f t="shared" si="3"/>
        <v>Agro Record DF</v>
      </c>
      <c r="N29" s="32"/>
    </row>
    <row r="30" spans="2:14" x14ac:dyDescent="0.25">
      <c r="B30" s="162"/>
      <c r="C30" s="43"/>
      <c r="D30" s="47" t="str">
        <f t="shared" si="2"/>
        <v>A Fazenda30"</v>
      </c>
      <c r="E30" s="62" t="s">
        <v>119</v>
      </c>
      <c r="F30" s="27" t="s">
        <v>32</v>
      </c>
      <c r="G30" s="28" t="s">
        <v>91</v>
      </c>
      <c r="H30" s="29" t="s">
        <v>58</v>
      </c>
      <c r="I30" s="30">
        <v>5.3</v>
      </c>
      <c r="J30" s="31">
        <v>81156</v>
      </c>
      <c r="K30" s="51">
        <v>17957</v>
      </c>
      <c r="L30" s="26"/>
      <c r="M30" s="56" t="str">
        <f t="shared" si="3"/>
        <v>Auto Record</v>
      </c>
      <c r="N30" s="32"/>
    </row>
    <row r="31" spans="2:14" x14ac:dyDescent="0.25">
      <c r="B31" s="162"/>
      <c r="C31" s="43"/>
      <c r="D31" s="47" t="str">
        <f t="shared" si="2"/>
        <v>Série Prémium30"</v>
      </c>
      <c r="E31" s="62" t="s">
        <v>80</v>
      </c>
      <c r="F31" s="27" t="s">
        <v>32</v>
      </c>
      <c r="G31" s="28" t="s">
        <v>25</v>
      </c>
      <c r="H31" s="29" t="s">
        <v>60</v>
      </c>
      <c r="I31" s="30">
        <v>2.5</v>
      </c>
      <c r="J31" s="31">
        <v>35746</v>
      </c>
      <c r="K31" s="51">
        <v>9165</v>
      </c>
      <c r="L31" s="26"/>
      <c r="M31" s="56" t="str">
        <f t="shared" si="3"/>
        <v>Record Teen: Todo mundo odeia o Cris</v>
      </c>
      <c r="N31" s="32"/>
    </row>
    <row r="32" spans="2:14" x14ac:dyDescent="0.25">
      <c r="B32" s="162"/>
      <c r="C32" s="43"/>
      <c r="D32" s="47" t="str">
        <f t="shared" si="2"/>
        <v>Quilos Mortais30"</v>
      </c>
      <c r="E32" s="62" t="s">
        <v>96</v>
      </c>
      <c r="F32" s="27" t="s">
        <v>32</v>
      </c>
      <c r="G32" s="28" t="s">
        <v>25</v>
      </c>
      <c r="H32" s="29" t="s">
        <v>105</v>
      </c>
      <c r="I32" s="30">
        <v>4.0999999999999996</v>
      </c>
      <c r="J32" s="31">
        <v>63721</v>
      </c>
      <c r="K32" s="51">
        <v>9426</v>
      </c>
      <c r="L32" s="26"/>
      <c r="M32" s="56" t="str">
        <f t="shared" si="3"/>
        <v>Record Teen: Eu, a patroa e as crianças</v>
      </c>
      <c r="N32" s="32"/>
    </row>
    <row r="33" spans="2:14" x14ac:dyDescent="0.25">
      <c r="B33" s="162"/>
      <c r="C33" s="43"/>
      <c r="D33" s="47" t="str">
        <f t="shared" si="2"/>
        <v>Brasil Caminhoneiro30"</v>
      </c>
      <c r="E33" s="62" t="s">
        <v>48</v>
      </c>
      <c r="F33" s="27" t="s">
        <v>32</v>
      </c>
      <c r="G33" s="28" t="s">
        <v>34</v>
      </c>
      <c r="H33" s="29" t="s">
        <v>26</v>
      </c>
      <c r="I33" s="30">
        <v>0.7</v>
      </c>
      <c r="J33" s="31">
        <v>11656</v>
      </c>
      <c r="K33" s="51">
        <v>4036</v>
      </c>
      <c r="L33" s="26"/>
      <c r="M33" s="56" t="str">
        <f t="shared" si="3"/>
        <v>Cine Maior</v>
      </c>
      <c r="N33" s="32"/>
    </row>
    <row r="34" spans="2:14" x14ac:dyDescent="0.25">
      <c r="B34" s="162"/>
      <c r="C34" s="43"/>
      <c r="D34" s="47" t="str">
        <f t="shared" si="2"/>
        <v>Fala Brasil - Ed. de Sábado30"</v>
      </c>
      <c r="E34" s="62" t="s">
        <v>50</v>
      </c>
      <c r="F34" s="27" t="s">
        <v>32</v>
      </c>
      <c r="G34" s="28" t="s">
        <v>34</v>
      </c>
      <c r="H34" s="29" t="s">
        <v>63</v>
      </c>
      <c r="I34" s="30">
        <v>2.7</v>
      </c>
      <c r="J34" s="31">
        <v>42351</v>
      </c>
      <c r="K34" s="51">
        <v>4968</v>
      </c>
      <c r="L34" s="26"/>
      <c r="M34" s="56" t="str">
        <f t="shared" si="3"/>
        <v>Power Couple Ed. Domingo</v>
      </c>
      <c r="N34" s="32"/>
    </row>
    <row r="35" spans="2:14" x14ac:dyDescent="0.25">
      <c r="B35" s="162"/>
      <c r="C35" s="43"/>
      <c r="D35" s="47" t="str">
        <f t="shared" si="2"/>
        <v>Balanço Geral DF - Ed. de Sábado30"</v>
      </c>
      <c r="E35" s="62" t="s">
        <v>33</v>
      </c>
      <c r="F35" s="27" t="s">
        <v>32</v>
      </c>
      <c r="G35" s="28" t="s">
        <v>34</v>
      </c>
      <c r="H35" s="29" t="s">
        <v>35</v>
      </c>
      <c r="I35" s="30">
        <v>4.4000000000000004</v>
      </c>
      <c r="J35" s="31">
        <v>70326</v>
      </c>
      <c r="K35" s="51">
        <v>7796</v>
      </c>
      <c r="L35" s="26"/>
      <c r="M35" s="56" t="str">
        <f t="shared" si="3"/>
        <v>Game dos 100</v>
      </c>
      <c r="N35" s="32"/>
    </row>
    <row r="36" spans="2:14" x14ac:dyDescent="0.25">
      <c r="B36" s="162"/>
      <c r="C36" s="43"/>
      <c r="D36" s="47" t="str">
        <f t="shared" si="2"/>
        <v>Cine Aventura30"</v>
      </c>
      <c r="E36" s="62" t="s">
        <v>51</v>
      </c>
      <c r="F36" s="27" t="s">
        <v>32</v>
      </c>
      <c r="G36" s="28" t="s">
        <v>34</v>
      </c>
      <c r="H36" s="29" t="s">
        <v>66</v>
      </c>
      <c r="I36" s="30">
        <v>3.6</v>
      </c>
      <c r="J36" s="31">
        <v>59835</v>
      </c>
      <c r="K36" s="51">
        <v>5428</v>
      </c>
      <c r="L36" s="26"/>
      <c r="M36" s="56" t="str">
        <f t="shared" si="3"/>
        <v>Acerte ou Caia</v>
      </c>
      <c r="N36" s="32"/>
    </row>
    <row r="37" spans="2:14" x14ac:dyDescent="0.25">
      <c r="B37" s="162"/>
      <c r="C37" s="43"/>
      <c r="D37" s="47" t="str">
        <f t="shared" si="2"/>
        <v>Cidade Alerta - Ed. de Sábado 130"</v>
      </c>
      <c r="E37" s="62" t="s">
        <v>52</v>
      </c>
      <c r="F37" s="27" t="s">
        <v>32</v>
      </c>
      <c r="G37" s="28" t="s">
        <v>34</v>
      </c>
      <c r="H37" s="29" t="s">
        <v>68</v>
      </c>
      <c r="I37" s="30">
        <v>3.9</v>
      </c>
      <c r="J37" s="31">
        <v>62555</v>
      </c>
      <c r="K37" s="51">
        <v>5773</v>
      </c>
      <c r="L37" s="26"/>
      <c r="M37" s="56" t="str">
        <f t="shared" si="3"/>
        <v>Love&amp;Dance</v>
      </c>
    </row>
    <row r="38" spans="2:14" x14ac:dyDescent="0.25">
      <c r="B38" s="162"/>
      <c r="C38" s="43"/>
      <c r="D38" s="47" t="str">
        <f t="shared" si="2"/>
        <v>Jornal da Record - Ed. de Sábado30"</v>
      </c>
      <c r="E38" s="62" t="s">
        <v>54</v>
      </c>
      <c r="F38" s="27" t="s">
        <v>32</v>
      </c>
      <c r="G38" s="28" t="s">
        <v>34</v>
      </c>
      <c r="H38" s="29" t="s">
        <v>70</v>
      </c>
      <c r="I38" s="30">
        <v>5.0999999999999996</v>
      </c>
      <c r="J38" s="31">
        <v>84702</v>
      </c>
      <c r="K38" s="51">
        <v>18319</v>
      </c>
      <c r="L38" s="26"/>
      <c r="M38" s="56" t="str">
        <f t="shared" si="3"/>
        <v>Domingo Espetacular</v>
      </c>
    </row>
    <row r="39" spans="2:14" x14ac:dyDescent="0.25">
      <c r="B39" s="162"/>
      <c r="C39" s="43"/>
      <c r="D39" s="47" t="str">
        <f t="shared" si="2"/>
        <v>Cidade Alerta - Ed. de Sábado 230"</v>
      </c>
      <c r="E39" s="62" t="s">
        <v>56</v>
      </c>
      <c r="F39" s="27" t="s">
        <v>32</v>
      </c>
      <c r="G39" s="28" t="s">
        <v>34</v>
      </c>
      <c r="H39" s="29" t="s">
        <v>55</v>
      </c>
      <c r="I39" s="30">
        <v>4</v>
      </c>
      <c r="J39" s="31">
        <v>66052</v>
      </c>
      <c r="K39" s="51">
        <v>5773</v>
      </c>
      <c r="L39" s="26"/>
      <c r="M39" s="56" t="str">
        <f t="shared" si="3"/>
        <v>Esporte Record</v>
      </c>
    </row>
    <row r="40" spans="2:14" x14ac:dyDescent="0.25">
      <c r="B40" s="162"/>
      <c r="C40" s="43"/>
      <c r="D40" s="47" t="str">
        <f t="shared" si="2"/>
        <v>Super Tela30"</v>
      </c>
      <c r="E40" s="62" t="s">
        <v>57</v>
      </c>
      <c r="F40" s="27" t="s">
        <v>32</v>
      </c>
      <c r="G40" s="28" t="s">
        <v>34</v>
      </c>
      <c r="H40" s="29" t="s">
        <v>105</v>
      </c>
      <c r="I40" s="30">
        <v>2.7</v>
      </c>
      <c r="J40" s="31">
        <v>39243</v>
      </c>
      <c r="K40" s="51">
        <v>9426</v>
      </c>
      <c r="L40" s="26"/>
      <c r="M40" s="56" t="str">
        <f t="shared" si="3"/>
        <v>Série De Domingo</v>
      </c>
    </row>
    <row r="41" spans="2:14" x14ac:dyDescent="0.25">
      <c r="B41" s="162"/>
      <c r="C41" s="43"/>
      <c r="D41" s="47" t="str">
        <f t="shared" si="2"/>
        <v>Agro Record DF30"</v>
      </c>
      <c r="E41" s="62" t="s">
        <v>37</v>
      </c>
      <c r="F41" s="27" t="s">
        <v>32</v>
      </c>
      <c r="G41" s="28" t="s">
        <v>38</v>
      </c>
      <c r="H41" s="29" t="s">
        <v>39</v>
      </c>
      <c r="I41" s="30">
        <v>0.9</v>
      </c>
      <c r="J41" s="31">
        <v>15153</v>
      </c>
      <c r="K41" s="51">
        <v>3999</v>
      </c>
      <c r="L41" s="26"/>
      <c r="M41" s="56" t="s">
        <v>18</v>
      </c>
    </row>
    <row r="42" spans="2:14" x14ac:dyDescent="0.25">
      <c r="B42" s="162"/>
      <c r="C42" s="43"/>
      <c r="D42" s="47" t="str">
        <f t="shared" si="2"/>
        <v>Auto Record30"</v>
      </c>
      <c r="E42" s="62" t="s">
        <v>40</v>
      </c>
      <c r="F42" s="27" t="s">
        <v>32</v>
      </c>
      <c r="G42" s="28" t="s">
        <v>38</v>
      </c>
      <c r="H42" s="29" t="s">
        <v>71</v>
      </c>
      <c r="I42" s="30">
        <v>1.5</v>
      </c>
      <c r="J42" s="31">
        <v>24478</v>
      </c>
      <c r="K42" s="51">
        <v>5198</v>
      </c>
      <c r="L42" s="26"/>
    </row>
    <row r="43" spans="2:14" x14ac:dyDescent="0.25">
      <c r="B43" s="162"/>
      <c r="C43" s="43"/>
      <c r="D43" s="47" t="str">
        <f t="shared" si="2"/>
        <v>Record Teen: Todo mundo odeia o Cris30"</v>
      </c>
      <c r="E43" s="62" t="s">
        <v>59</v>
      </c>
      <c r="F43" s="27" t="s">
        <v>32</v>
      </c>
      <c r="G43" s="28" t="s">
        <v>38</v>
      </c>
      <c r="H43" s="29" t="s">
        <v>72</v>
      </c>
      <c r="I43" s="30">
        <v>2.2000000000000002</v>
      </c>
      <c r="J43" s="31">
        <v>37300</v>
      </c>
      <c r="K43" s="51"/>
      <c r="L43" s="26"/>
      <c r="M43" s="26"/>
    </row>
    <row r="44" spans="2:14" x14ac:dyDescent="0.25">
      <c r="B44" s="162"/>
      <c r="C44" s="43"/>
      <c r="D44" s="47" t="str">
        <f t="shared" si="2"/>
        <v>Record Teen: Eu, a patroa e as crianças30"</v>
      </c>
      <c r="E44" s="61" t="s">
        <v>61</v>
      </c>
      <c r="F44" s="27" t="s">
        <v>32</v>
      </c>
      <c r="G44" s="28" t="s">
        <v>38</v>
      </c>
      <c r="H44" s="40" t="s">
        <v>73</v>
      </c>
      <c r="I44" s="44">
        <v>2.5</v>
      </c>
      <c r="J44" s="41">
        <v>40797</v>
      </c>
      <c r="K44" s="54">
        <v>7579</v>
      </c>
      <c r="L44" s="26"/>
      <c r="M44" s="26"/>
    </row>
    <row r="45" spans="2:14" x14ac:dyDescent="0.25">
      <c r="B45" s="162"/>
      <c r="C45" s="43"/>
      <c r="D45" s="47" t="str">
        <f t="shared" si="2"/>
        <v>Cine Maior30"</v>
      </c>
      <c r="E45" s="62" t="s">
        <v>62</v>
      </c>
      <c r="F45" s="27" t="s">
        <v>32</v>
      </c>
      <c r="G45" s="28" t="s">
        <v>38</v>
      </c>
      <c r="H45" s="29" t="s">
        <v>74</v>
      </c>
      <c r="I45" s="30">
        <v>3.4</v>
      </c>
      <c r="J45" s="41">
        <v>52841</v>
      </c>
      <c r="K45" s="51">
        <v>7579</v>
      </c>
      <c r="L45" s="26"/>
    </row>
    <row r="46" spans="2:14" x14ac:dyDescent="0.25">
      <c r="B46" s="162"/>
      <c r="C46" s="43"/>
      <c r="D46" s="47" t="str">
        <f t="shared" si="2"/>
        <v>Power Couple Ed. Domingo30"</v>
      </c>
      <c r="E46" s="62" t="s">
        <v>97</v>
      </c>
      <c r="F46" s="27" t="s">
        <v>32</v>
      </c>
      <c r="G46" s="28" t="s">
        <v>38</v>
      </c>
      <c r="H46" s="29" t="s">
        <v>74</v>
      </c>
      <c r="I46" s="30">
        <v>2.8</v>
      </c>
      <c r="J46" s="41">
        <v>41574</v>
      </c>
      <c r="K46" s="51"/>
      <c r="M46" s="26"/>
    </row>
    <row r="47" spans="2:14" x14ac:dyDescent="0.25">
      <c r="B47" s="162"/>
      <c r="C47" s="43"/>
      <c r="D47" s="47" t="str">
        <f t="shared" si="2"/>
        <v>Game dos 10030"</v>
      </c>
      <c r="E47" s="62" t="s">
        <v>98</v>
      </c>
      <c r="F47" s="27" t="s">
        <v>32</v>
      </c>
      <c r="G47" s="28" t="s">
        <v>38</v>
      </c>
      <c r="H47" s="29" t="s">
        <v>106</v>
      </c>
      <c r="I47" s="30"/>
      <c r="J47" s="41"/>
      <c r="K47" s="51"/>
      <c r="L47" s="26"/>
      <c r="M47" s="26"/>
    </row>
    <row r="48" spans="2:14" x14ac:dyDescent="0.25">
      <c r="B48" s="162"/>
      <c r="C48" s="43"/>
      <c r="D48" s="47" t="str">
        <f t="shared" si="2"/>
        <v>Acerte ou Caia30"</v>
      </c>
      <c r="E48" s="62" t="s">
        <v>64</v>
      </c>
      <c r="F48" s="27" t="s">
        <v>32</v>
      </c>
      <c r="G48" s="28" t="s">
        <v>38</v>
      </c>
      <c r="H48" s="29" t="s">
        <v>107</v>
      </c>
      <c r="I48" s="30">
        <v>5.4</v>
      </c>
      <c r="J48" s="41">
        <v>84702</v>
      </c>
      <c r="K48" s="51">
        <v>12143</v>
      </c>
      <c r="L48" s="26"/>
      <c r="M48" s="26"/>
    </row>
    <row r="49" spans="2:14" x14ac:dyDescent="0.25">
      <c r="B49" s="162"/>
      <c r="C49" s="43"/>
      <c r="D49" s="47" t="str">
        <f t="shared" si="2"/>
        <v>Love&amp;Dance30"</v>
      </c>
      <c r="E49" s="62" t="s">
        <v>99</v>
      </c>
      <c r="F49" s="27" t="s">
        <v>32</v>
      </c>
      <c r="G49" s="28" t="s">
        <v>38</v>
      </c>
      <c r="H49" s="29" t="s">
        <v>108</v>
      </c>
      <c r="I49" s="30">
        <v>4.3</v>
      </c>
      <c r="J49" s="41">
        <v>68772</v>
      </c>
      <c r="K49" s="51">
        <v>12143</v>
      </c>
      <c r="L49" s="26"/>
      <c r="M49" s="26"/>
    </row>
    <row r="50" spans="2:14" ht="15" customHeight="1" x14ac:dyDescent="0.25">
      <c r="B50" s="162"/>
      <c r="C50" s="43"/>
      <c r="D50" s="47" t="str">
        <f t="shared" si="2"/>
        <v>Domingo Espetacular30"</v>
      </c>
      <c r="E50" s="62" t="s">
        <v>65</v>
      </c>
      <c r="F50" s="27" t="s">
        <v>32</v>
      </c>
      <c r="G50" s="28" t="s">
        <v>38</v>
      </c>
      <c r="H50" s="29" t="s">
        <v>70</v>
      </c>
      <c r="I50" s="30">
        <v>7.3</v>
      </c>
      <c r="J50" s="41">
        <v>118505</v>
      </c>
      <c r="K50" s="51">
        <v>19877</v>
      </c>
      <c r="L50" s="26"/>
      <c r="M50" s="26"/>
    </row>
    <row r="51" spans="2:14" x14ac:dyDescent="0.25">
      <c r="B51" s="162"/>
      <c r="C51" s="43"/>
      <c r="D51" s="47" t="str">
        <f t="shared" si="2"/>
        <v>Esporte Record30"</v>
      </c>
      <c r="E51" s="62" t="s">
        <v>67</v>
      </c>
      <c r="F51" s="27" t="s">
        <v>32</v>
      </c>
      <c r="G51" s="28" t="s">
        <v>38</v>
      </c>
      <c r="H51" s="29" t="s">
        <v>75</v>
      </c>
      <c r="I51" s="30">
        <v>2.1</v>
      </c>
      <c r="J51" s="41">
        <v>31472</v>
      </c>
      <c r="K51" s="51">
        <v>11502</v>
      </c>
      <c r="L51" s="26"/>
      <c r="M51" s="26"/>
    </row>
    <row r="52" spans="2:14" x14ac:dyDescent="0.25">
      <c r="B52" s="163"/>
      <c r="C52" s="43"/>
      <c r="D52" s="64" t="str">
        <f t="shared" si="2"/>
        <v>Série De Domingo30"</v>
      </c>
      <c r="E52" s="74" t="s">
        <v>69</v>
      </c>
      <c r="F52" s="63" t="s">
        <v>32</v>
      </c>
      <c r="G52" s="76" t="s">
        <v>38</v>
      </c>
      <c r="H52" s="66" t="s">
        <v>76</v>
      </c>
      <c r="I52" s="67">
        <v>1.1000000000000001</v>
      </c>
      <c r="J52" s="68">
        <v>17096</v>
      </c>
      <c r="K52" s="65">
        <v>4598</v>
      </c>
      <c r="L52" s="26"/>
      <c r="M52" s="26"/>
      <c r="N52" s="26"/>
    </row>
    <row r="53" spans="2:14" x14ac:dyDescent="0.25">
      <c r="B53" s="164" t="s">
        <v>109</v>
      </c>
      <c r="C53" s="43"/>
      <c r="D53" s="49" t="str">
        <f t="shared" si="2"/>
        <v>DF No Ar DF15"</v>
      </c>
      <c r="E53" s="61" t="str">
        <f>E19</f>
        <v>DF No Ar DF</v>
      </c>
      <c r="F53" s="38" t="s">
        <v>36</v>
      </c>
      <c r="G53" s="39" t="str">
        <f>G19</f>
        <v>SEG/SEX</v>
      </c>
      <c r="H53" s="40" t="str">
        <f>H19</f>
        <v>07H00</v>
      </c>
      <c r="I53" s="44">
        <f>I19</f>
        <v>1.7</v>
      </c>
      <c r="J53" s="41">
        <f>J19</f>
        <v>26421</v>
      </c>
      <c r="K53" s="54">
        <f>K19*0.65</f>
        <v>2654.6</v>
      </c>
      <c r="L53" s="26"/>
      <c r="M53" s="26"/>
      <c r="N53" s="26"/>
    </row>
    <row r="54" spans="2:14" x14ac:dyDescent="0.25">
      <c r="B54" s="165"/>
      <c r="C54" s="43"/>
      <c r="D54" s="47" t="str">
        <f t="shared" si="2"/>
        <v>Fala Brasil15"</v>
      </c>
      <c r="E54" s="61" t="str">
        <f t="shared" ref="E54:E117" si="4">E20</f>
        <v>Fala Brasil</v>
      </c>
      <c r="F54" s="38" t="s">
        <v>36</v>
      </c>
      <c r="G54" s="39" t="str">
        <f t="shared" ref="G54:J86" si="5">G20</f>
        <v>SEG/SEX</v>
      </c>
      <c r="H54" s="40" t="str">
        <f t="shared" si="5"/>
        <v>08H30</v>
      </c>
      <c r="I54" s="44">
        <f t="shared" si="5"/>
        <v>2.2999999999999998</v>
      </c>
      <c r="J54" s="41">
        <f t="shared" si="5"/>
        <v>36134</v>
      </c>
      <c r="K54" s="51">
        <f>K20*0.5</f>
        <v>2882.5</v>
      </c>
      <c r="L54" s="26"/>
      <c r="M54" s="26"/>
      <c r="N54" s="26"/>
    </row>
    <row r="55" spans="2:14" x14ac:dyDescent="0.25">
      <c r="B55" s="165"/>
      <c r="C55" s="43"/>
      <c r="D55" s="47" t="str">
        <f>E55&amp;F55</f>
        <v>Hoje em Dia15"</v>
      </c>
      <c r="E55" s="61" t="str">
        <f t="shared" si="4"/>
        <v>Hoje em Dia</v>
      </c>
      <c r="F55" s="38" t="s">
        <v>36</v>
      </c>
      <c r="G55" s="39" t="str">
        <f t="shared" si="5"/>
        <v>SEG/SEX</v>
      </c>
      <c r="H55" s="40" t="str">
        <f t="shared" si="5"/>
        <v>09H30</v>
      </c>
      <c r="I55" s="44">
        <f t="shared" si="5"/>
        <v>2.4</v>
      </c>
      <c r="J55" s="41">
        <f t="shared" si="5"/>
        <v>38465</v>
      </c>
      <c r="K55" s="51">
        <f>K21*0.5</f>
        <v>2714</v>
      </c>
      <c r="L55" s="26"/>
      <c r="M55" s="26"/>
      <c r="N55" s="26"/>
    </row>
    <row r="56" spans="2:14" x14ac:dyDescent="0.25">
      <c r="B56" s="165"/>
      <c r="C56" s="43"/>
      <c r="D56" s="47" t="str">
        <f>E56&amp;F56</f>
        <v>Balanço Geral DF15"</v>
      </c>
      <c r="E56" s="61" t="str">
        <f t="shared" si="4"/>
        <v>Balanço Geral DF</v>
      </c>
      <c r="F56" s="38" t="s">
        <v>36</v>
      </c>
      <c r="G56" s="39" t="str">
        <f t="shared" si="5"/>
        <v>SEG/SEX</v>
      </c>
      <c r="H56" s="40" t="str">
        <f t="shared" si="5"/>
        <v>11H30</v>
      </c>
      <c r="I56" s="44">
        <f t="shared" si="5"/>
        <v>5.5</v>
      </c>
      <c r="J56" s="41">
        <f t="shared" si="5"/>
        <v>87033</v>
      </c>
      <c r="K56" s="51">
        <f t="shared" ref="K56:K86" si="6">K22*0.65</f>
        <v>5067.4000000000005</v>
      </c>
      <c r="L56" s="26"/>
      <c r="M56" s="26"/>
      <c r="N56" s="26"/>
    </row>
    <row r="57" spans="2:14" x14ac:dyDescent="0.25">
      <c r="B57" s="165"/>
      <c r="C57" s="43"/>
      <c r="D57" s="47" t="str">
        <f t="shared" ref="D57:D84" si="7">E57&amp;F57</f>
        <v>Novela da tarde I15"</v>
      </c>
      <c r="E57" s="61" t="str">
        <f t="shared" si="4"/>
        <v>Novela da tarde I</v>
      </c>
      <c r="F57" s="38" t="s">
        <v>36</v>
      </c>
      <c r="G57" s="39" t="str">
        <f t="shared" si="5"/>
        <v>SEG/SEX</v>
      </c>
      <c r="H57" s="40" t="str">
        <f t="shared" si="5"/>
        <v>15H30</v>
      </c>
      <c r="I57" s="44">
        <f t="shared" si="5"/>
        <v>4.4000000000000004</v>
      </c>
      <c r="J57" s="41">
        <f t="shared" si="5"/>
        <v>66829</v>
      </c>
      <c r="K57" s="51">
        <f>K23*0.5</f>
        <v>3500</v>
      </c>
      <c r="L57" s="26"/>
      <c r="M57" s="26"/>
      <c r="N57" s="26"/>
    </row>
    <row r="58" spans="2:14" x14ac:dyDescent="0.25">
      <c r="B58" s="165"/>
      <c r="C58" s="43"/>
      <c r="D58" s="47" t="str">
        <f t="shared" si="7"/>
        <v>Cidade Alerta15"</v>
      </c>
      <c r="E58" s="61" t="str">
        <f t="shared" si="4"/>
        <v>Cidade Alerta</v>
      </c>
      <c r="F58" s="38" t="s">
        <v>36</v>
      </c>
      <c r="G58" s="39" t="str">
        <f t="shared" si="5"/>
        <v>SEG/SEX</v>
      </c>
      <c r="H58" s="40" t="str">
        <f t="shared" si="5"/>
        <v>16H30</v>
      </c>
      <c r="I58" s="44">
        <f t="shared" si="5"/>
        <v>4.8</v>
      </c>
      <c r="J58" s="41">
        <f t="shared" si="5"/>
        <v>75765</v>
      </c>
      <c r="K58" s="51">
        <f t="shared" si="6"/>
        <v>4149.6000000000004</v>
      </c>
      <c r="L58" s="26"/>
      <c r="M58" s="26"/>
      <c r="N58" s="26"/>
    </row>
    <row r="59" spans="2:14" x14ac:dyDescent="0.25">
      <c r="B59" s="165"/>
      <c r="C59" s="43"/>
      <c r="D59" s="47" t="str">
        <f t="shared" si="7"/>
        <v>Cidade Alerta DF15"</v>
      </c>
      <c r="E59" s="61" t="str">
        <f t="shared" si="4"/>
        <v>Cidade Alerta DF</v>
      </c>
      <c r="F59" s="38" t="s">
        <v>36</v>
      </c>
      <c r="G59" s="39" t="str">
        <f t="shared" si="5"/>
        <v>SEG/SEX</v>
      </c>
      <c r="H59" s="40" t="str">
        <f t="shared" si="5"/>
        <v>18H00</v>
      </c>
      <c r="I59" s="44">
        <f t="shared" si="5"/>
        <v>7.4</v>
      </c>
      <c r="J59" s="41">
        <f t="shared" si="5"/>
        <v>120059</v>
      </c>
      <c r="K59" s="51">
        <f t="shared" si="6"/>
        <v>5327.4000000000005</v>
      </c>
      <c r="L59" s="26"/>
      <c r="M59" s="26"/>
      <c r="N59" s="26"/>
    </row>
    <row r="60" spans="2:14" x14ac:dyDescent="0.25">
      <c r="B60" s="165"/>
      <c r="C60" s="43"/>
      <c r="D60" s="47" t="str">
        <f t="shared" si="7"/>
        <v>DF Record15"</v>
      </c>
      <c r="E60" s="61" t="str">
        <f t="shared" si="4"/>
        <v>DF Record</v>
      </c>
      <c r="F60" s="38" t="s">
        <v>36</v>
      </c>
      <c r="G60" s="39" t="str">
        <f t="shared" si="5"/>
        <v>SEG/SEX</v>
      </c>
      <c r="H60" s="40" t="str">
        <f t="shared" si="5"/>
        <v>19H15</v>
      </c>
      <c r="I60" s="44">
        <f t="shared" si="5"/>
        <v>7.3</v>
      </c>
      <c r="J60" s="41">
        <f t="shared" si="5"/>
        <v>118505</v>
      </c>
      <c r="K60" s="51">
        <f t="shared" si="6"/>
        <v>7919.6</v>
      </c>
      <c r="L60" s="26"/>
      <c r="M60" s="26"/>
      <c r="N60" s="26"/>
    </row>
    <row r="61" spans="2:14" x14ac:dyDescent="0.25">
      <c r="B61" s="165"/>
      <c r="C61" s="43"/>
      <c r="D61" s="47" t="str">
        <f t="shared" si="7"/>
        <v>Jornal da Record15"</v>
      </c>
      <c r="E61" s="61" t="str">
        <f t="shared" si="4"/>
        <v>Jornal da Record</v>
      </c>
      <c r="F61" s="38" t="s">
        <v>36</v>
      </c>
      <c r="G61" s="39" t="str">
        <f t="shared" si="5"/>
        <v>SEG/SEX</v>
      </c>
      <c r="H61" s="40" t="str">
        <f t="shared" si="5"/>
        <v>19H55</v>
      </c>
      <c r="I61" s="44">
        <f t="shared" si="5"/>
        <v>7.7</v>
      </c>
      <c r="J61" s="41">
        <f t="shared" si="5"/>
        <v>125110</v>
      </c>
      <c r="K61" s="51">
        <f t="shared" si="6"/>
        <v>13716.300000000001</v>
      </c>
      <c r="L61" s="26"/>
      <c r="M61" s="26"/>
      <c r="N61" s="26"/>
    </row>
    <row r="62" spans="2:14" x14ac:dyDescent="0.25">
      <c r="B62" s="165"/>
      <c r="C62" s="43"/>
      <c r="D62" s="47" t="str">
        <f t="shared" si="7"/>
        <v>Novela 3 15"</v>
      </c>
      <c r="E62" s="61" t="str">
        <f t="shared" si="4"/>
        <v xml:space="preserve">Novela 3 </v>
      </c>
      <c r="F62" s="38" t="s">
        <v>36</v>
      </c>
      <c r="G62" s="39" t="str">
        <f t="shared" si="5"/>
        <v>SEG/SEX</v>
      </c>
      <c r="H62" s="40" t="str">
        <f t="shared" si="5"/>
        <v>21H00</v>
      </c>
      <c r="I62" s="44">
        <f t="shared" si="5"/>
        <v>7</v>
      </c>
      <c r="J62" s="41">
        <f t="shared" si="5"/>
        <v>115008</v>
      </c>
      <c r="K62" s="51">
        <f t="shared" si="6"/>
        <v>13574.6</v>
      </c>
      <c r="L62" s="26"/>
      <c r="M62" s="26"/>
      <c r="N62" s="26"/>
    </row>
    <row r="63" spans="2:14" x14ac:dyDescent="0.25">
      <c r="B63" s="165"/>
      <c r="C63" s="43"/>
      <c r="D63" s="47" t="str">
        <f t="shared" si="7"/>
        <v>Novela 22H15"</v>
      </c>
      <c r="E63" s="61" t="str">
        <f t="shared" si="4"/>
        <v>Novela 22H</v>
      </c>
      <c r="F63" s="38" t="s">
        <v>36</v>
      </c>
      <c r="G63" s="39" t="str">
        <f t="shared" si="5"/>
        <v>SEG/SEX</v>
      </c>
      <c r="H63" s="40" t="str">
        <f t="shared" si="5"/>
        <v>22H00</v>
      </c>
      <c r="I63" s="44">
        <f t="shared" si="5"/>
        <v>5.5</v>
      </c>
      <c r="J63" s="41">
        <f t="shared" si="5"/>
        <v>91307</v>
      </c>
      <c r="K63" s="51">
        <f t="shared" si="6"/>
        <v>11256.050000000001</v>
      </c>
      <c r="L63" s="26"/>
      <c r="M63" s="26"/>
      <c r="N63" s="26"/>
    </row>
    <row r="64" spans="2:14" x14ac:dyDescent="0.25">
      <c r="B64" s="165"/>
      <c r="C64" s="43"/>
      <c r="D64" s="47" t="str">
        <f t="shared" si="7"/>
        <v>A Fazenda15"</v>
      </c>
      <c r="E64" s="61" t="str">
        <f t="shared" si="4"/>
        <v>A Fazenda</v>
      </c>
      <c r="F64" s="38" t="s">
        <v>36</v>
      </c>
      <c r="G64" s="39" t="str">
        <f t="shared" si="5"/>
        <v>SEG/DOM</v>
      </c>
      <c r="H64" s="40" t="str">
        <f t="shared" si="5"/>
        <v>22H30</v>
      </c>
      <c r="I64" s="44">
        <f t="shared" si="5"/>
        <v>5.3</v>
      </c>
      <c r="J64" s="41">
        <f t="shared" si="5"/>
        <v>81156</v>
      </c>
      <c r="K64" s="51">
        <f t="shared" si="6"/>
        <v>11672.050000000001</v>
      </c>
      <c r="L64" s="26"/>
      <c r="M64" s="26"/>
      <c r="N64" s="26"/>
    </row>
    <row r="65" spans="2:14" x14ac:dyDescent="0.25">
      <c r="B65" s="165"/>
      <c r="C65" s="43"/>
      <c r="D65" s="47" t="str">
        <f t="shared" si="7"/>
        <v>Série Prémium15"</v>
      </c>
      <c r="E65" s="61" t="str">
        <f t="shared" si="4"/>
        <v>Série Prémium</v>
      </c>
      <c r="F65" s="38" t="s">
        <v>36</v>
      </c>
      <c r="G65" s="39" t="str">
        <f t="shared" si="5"/>
        <v>SEG/SEX</v>
      </c>
      <c r="H65" s="40" t="str">
        <f t="shared" si="5"/>
        <v>23H45</v>
      </c>
      <c r="I65" s="44">
        <f t="shared" si="5"/>
        <v>2.5</v>
      </c>
      <c r="J65" s="41">
        <f t="shared" si="5"/>
        <v>35746</v>
      </c>
      <c r="K65" s="51">
        <f t="shared" si="6"/>
        <v>5957.25</v>
      </c>
      <c r="L65" s="26"/>
      <c r="M65" s="26"/>
      <c r="N65" s="26"/>
    </row>
    <row r="66" spans="2:14" x14ac:dyDescent="0.25">
      <c r="B66" s="165"/>
      <c r="C66" s="43"/>
      <c r="D66" s="47" t="str">
        <f t="shared" si="7"/>
        <v>Quilos Mortais15"</v>
      </c>
      <c r="E66" s="61" t="str">
        <f t="shared" si="4"/>
        <v>Quilos Mortais</v>
      </c>
      <c r="F66" s="38" t="s">
        <v>36</v>
      </c>
      <c r="G66" s="39" t="str">
        <f t="shared" si="5"/>
        <v>SEG/SEX</v>
      </c>
      <c r="H66" s="40" t="str">
        <f t="shared" si="5"/>
        <v>23H15</v>
      </c>
      <c r="I66" s="44">
        <f t="shared" si="5"/>
        <v>4.0999999999999996</v>
      </c>
      <c r="J66" s="41">
        <f t="shared" si="5"/>
        <v>63721</v>
      </c>
      <c r="K66" s="51">
        <f t="shared" si="6"/>
        <v>6126.9000000000005</v>
      </c>
      <c r="L66" s="26"/>
      <c r="M66" s="26"/>
      <c r="N66" s="26"/>
    </row>
    <row r="67" spans="2:14" x14ac:dyDescent="0.25">
      <c r="B67" s="165"/>
      <c r="C67" s="43"/>
      <c r="D67" s="47" t="str">
        <f t="shared" si="7"/>
        <v>Brasil Caminhoneiro15"</v>
      </c>
      <c r="E67" s="61" t="str">
        <f t="shared" si="4"/>
        <v>Brasil Caminhoneiro</v>
      </c>
      <c r="F67" s="38" t="s">
        <v>36</v>
      </c>
      <c r="G67" s="39" t="str">
        <f t="shared" si="5"/>
        <v>SÁB</v>
      </c>
      <c r="H67" s="40" t="str">
        <f t="shared" si="5"/>
        <v>07H00</v>
      </c>
      <c r="I67" s="44">
        <f t="shared" si="5"/>
        <v>0.7</v>
      </c>
      <c r="J67" s="41">
        <f t="shared" si="5"/>
        <v>11656</v>
      </c>
      <c r="K67" s="51">
        <f>K33*0.5</f>
        <v>2018</v>
      </c>
      <c r="L67" s="26"/>
      <c r="M67" s="26"/>
      <c r="N67" s="26"/>
    </row>
    <row r="68" spans="2:14" x14ac:dyDescent="0.25">
      <c r="B68" s="165"/>
      <c r="C68" s="43"/>
      <c r="D68" s="47" t="str">
        <f t="shared" si="7"/>
        <v>Fala Brasil - Ed. de Sábado15"</v>
      </c>
      <c r="E68" s="61" t="str">
        <f t="shared" si="4"/>
        <v>Fala Brasil - Ed. de Sábado</v>
      </c>
      <c r="F68" s="38" t="s">
        <v>36</v>
      </c>
      <c r="G68" s="39" t="str">
        <f t="shared" si="5"/>
        <v>SÁB</v>
      </c>
      <c r="H68" s="40" t="str">
        <f t="shared" si="5"/>
        <v>07H35</v>
      </c>
      <c r="I68" s="44">
        <f t="shared" si="5"/>
        <v>2.7</v>
      </c>
      <c r="J68" s="41">
        <f t="shared" si="5"/>
        <v>42351</v>
      </c>
      <c r="K68" s="51">
        <f>K34*0.5</f>
        <v>2484</v>
      </c>
      <c r="L68" s="26"/>
      <c r="M68" s="26"/>
      <c r="N68" s="26"/>
    </row>
    <row r="69" spans="2:14" x14ac:dyDescent="0.25">
      <c r="B69" s="165"/>
      <c r="C69" s="43"/>
      <c r="D69" s="47" t="str">
        <f t="shared" si="7"/>
        <v>Balanço Geral DF - Ed. de Sábado15"</v>
      </c>
      <c r="E69" s="61" t="str">
        <f t="shared" si="4"/>
        <v>Balanço Geral DF - Ed. de Sábado</v>
      </c>
      <c r="F69" s="38" t="s">
        <v>36</v>
      </c>
      <c r="G69" s="39" t="str">
        <f t="shared" si="5"/>
        <v>SÁB</v>
      </c>
      <c r="H69" s="40" t="str">
        <f t="shared" si="5"/>
        <v>13H00</v>
      </c>
      <c r="I69" s="44">
        <f t="shared" si="5"/>
        <v>4.4000000000000004</v>
      </c>
      <c r="J69" s="41">
        <f t="shared" si="5"/>
        <v>70326</v>
      </c>
      <c r="K69" s="51">
        <f t="shared" si="6"/>
        <v>5067.4000000000005</v>
      </c>
      <c r="L69" s="26"/>
      <c r="M69" s="26"/>
      <c r="N69" s="26"/>
    </row>
    <row r="70" spans="2:14" x14ac:dyDescent="0.25">
      <c r="B70" s="165"/>
      <c r="C70" s="43"/>
      <c r="D70" s="47" t="str">
        <f t="shared" si="7"/>
        <v>Cine Aventura15"</v>
      </c>
      <c r="E70" s="61" t="str">
        <f t="shared" si="4"/>
        <v>Cine Aventura</v>
      </c>
      <c r="F70" s="38" t="s">
        <v>36</v>
      </c>
      <c r="G70" s="39" t="str">
        <f t="shared" si="5"/>
        <v>SÁB</v>
      </c>
      <c r="H70" s="40" t="str">
        <f t="shared" si="5"/>
        <v>15H00</v>
      </c>
      <c r="I70" s="44">
        <f t="shared" si="5"/>
        <v>3.6</v>
      </c>
      <c r="J70" s="41">
        <f t="shared" si="5"/>
        <v>59835</v>
      </c>
      <c r="K70" s="51">
        <f t="shared" si="6"/>
        <v>3528.2000000000003</v>
      </c>
      <c r="L70" s="26"/>
      <c r="M70" s="26"/>
      <c r="N70" s="26"/>
    </row>
    <row r="71" spans="2:14" x14ac:dyDescent="0.25">
      <c r="B71" s="165"/>
      <c r="C71" s="43"/>
      <c r="D71" s="47" t="str">
        <f t="shared" si="7"/>
        <v>Cidade Alerta - Ed. de Sábado 115"</v>
      </c>
      <c r="E71" s="61" t="str">
        <f t="shared" si="4"/>
        <v>Cidade Alerta - Ed. de Sábado 1</v>
      </c>
      <c r="F71" s="38" t="s">
        <v>36</v>
      </c>
      <c r="G71" s="39" t="str">
        <f t="shared" si="5"/>
        <v>SÁB</v>
      </c>
      <c r="H71" s="40" t="str">
        <f t="shared" si="5"/>
        <v>17H00</v>
      </c>
      <c r="I71" s="44">
        <f t="shared" si="5"/>
        <v>3.9</v>
      </c>
      <c r="J71" s="41">
        <f t="shared" si="5"/>
        <v>62555</v>
      </c>
      <c r="K71" s="51">
        <f t="shared" si="6"/>
        <v>3752.4500000000003</v>
      </c>
      <c r="L71" s="26"/>
      <c r="M71" s="26"/>
      <c r="N71" s="26"/>
    </row>
    <row r="72" spans="2:14" x14ac:dyDescent="0.25">
      <c r="B72" s="165"/>
      <c r="C72" s="43"/>
      <c r="D72" s="47" t="str">
        <f t="shared" si="7"/>
        <v>Jornal da Record - Ed. de Sábado15"</v>
      </c>
      <c r="E72" s="61" t="str">
        <f t="shared" si="4"/>
        <v>Jornal da Record - Ed. de Sábado</v>
      </c>
      <c r="F72" s="38" t="s">
        <v>36</v>
      </c>
      <c r="G72" s="39" t="str">
        <f t="shared" si="5"/>
        <v>SÁB</v>
      </c>
      <c r="H72" s="40" t="str">
        <f t="shared" si="5"/>
        <v>19H45</v>
      </c>
      <c r="I72" s="44">
        <f t="shared" si="5"/>
        <v>5.0999999999999996</v>
      </c>
      <c r="J72" s="41">
        <f t="shared" si="5"/>
        <v>84702</v>
      </c>
      <c r="K72" s="51">
        <f t="shared" si="6"/>
        <v>11907.35</v>
      </c>
      <c r="L72" s="26"/>
      <c r="M72" s="26"/>
      <c r="N72" s="26"/>
    </row>
    <row r="73" spans="2:14" x14ac:dyDescent="0.25">
      <c r="B73" s="165"/>
      <c r="C73" s="43"/>
      <c r="D73" s="47" t="str">
        <f t="shared" si="7"/>
        <v>Cidade Alerta - Ed. de Sábado 215"</v>
      </c>
      <c r="E73" s="61" t="str">
        <f t="shared" si="4"/>
        <v>Cidade Alerta - Ed. de Sábado 2</v>
      </c>
      <c r="F73" s="38" t="s">
        <v>36</v>
      </c>
      <c r="G73" s="39" t="str">
        <f t="shared" si="5"/>
        <v>SÁB</v>
      </c>
      <c r="H73" s="40" t="str">
        <f t="shared" si="5"/>
        <v>21H00</v>
      </c>
      <c r="I73" s="44">
        <f t="shared" si="5"/>
        <v>4</v>
      </c>
      <c r="J73" s="41">
        <f t="shared" si="5"/>
        <v>66052</v>
      </c>
      <c r="K73" s="51">
        <f t="shared" si="6"/>
        <v>3752.4500000000003</v>
      </c>
      <c r="L73" s="26"/>
      <c r="M73" s="26"/>
      <c r="N73" s="26"/>
    </row>
    <row r="74" spans="2:14" x14ac:dyDescent="0.25">
      <c r="B74" s="165"/>
      <c r="C74" s="43"/>
      <c r="D74" s="47" t="str">
        <f t="shared" si="7"/>
        <v>Super Tela15"</v>
      </c>
      <c r="E74" s="61" t="str">
        <f t="shared" si="4"/>
        <v>Super Tela</v>
      </c>
      <c r="F74" s="38" t="s">
        <v>36</v>
      </c>
      <c r="G74" s="39" t="str">
        <f t="shared" si="5"/>
        <v>SÁB</v>
      </c>
      <c r="H74" s="40" t="str">
        <f t="shared" si="5"/>
        <v>23H15</v>
      </c>
      <c r="I74" s="44">
        <f t="shared" si="5"/>
        <v>2.7</v>
      </c>
      <c r="J74" s="41">
        <f t="shared" si="5"/>
        <v>39243</v>
      </c>
      <c r="K74" s="51">
        <f t="shared" si="6"/>
        <v>6126.9000000000005</v>
      </c>
      <c r="L74" s="26"/>
      <c r="M74" s="26"/>
      <c r="N74" s="26"/>
    </row>
    <row r="75" spans="2:14" x14ac:dyDescent="0.25">
      <c r="B75" s="165"/>
      <c r="C75" s="43"/>
      <c r="D75" s="47" t="str">
        <f t="shared" si="7"/>
        <v>Agro Record DF15"</v>
      </c>
      <c r="E75" s="61" t="str">
        <f t="shared" si="4"/>
        <v>Agro Record DF</v>
      </c>
      <c r="F75" s="38" t="s">
        <v>36</v>
      </c>
      <c r="G75" s="39" t="str">
        <f t="shared" si="5"/>
        <v>DOM</v>
      </c>
      <c r="H75" s="40" t="str">
        <f t="shared" si="5"/>
        <v>09H00</v>
      </c>
      <c r="I75" s="44">
        <f t="shared" si="5"/>
        <v>0.9</v>
      </c>
      <c r="J75" s="41">
        <f t="shared" si="5"/>
        <v>15153</v>
      </c>
      <c r="K75" s="51">
        <f t="shared" si="6"/>
        <v>2599.35</v>
      </c>
      <c r="L75" s="26"/>
      <c r="M75" s="26"/>
      <c r="N75" s="26"/>
    </row>
    <row r="76" spans="2:14" x14ac:dyDescent="0.25">
      <c r="B76" s="165"/>
      <c r="C76" s="43"/>
      <c r="D76" s="47" t="str">
        <f t="shared" si="7"/>
        <v>Auto Record15"</v>
      </c>
      <c r="E76" s="61" t="str">
        <f t="shared" si="4"/>
        <v>Auto Record</v>
      </c>
      <c r="F76" s="38" t="s">
        <v>36</v>
      </c>
      <c r="G76" s="39" t="str">
        <f t="shared" si="5"/>
        <v>DOM</v>
      </c>
      <c r="H76" s="40" t="str">
        <f t="shared" si="5"/>
        <v>09H40</v>
      </c>
      <c r="I76" s="44">
        <f t="shared" si="5"/>
        <v>1.5</v>
      </c>
      <c r="J76" s="41">
        <f t="shared" si="5"/>
        <v>24478</v>
      </c>
      <c r="K76" s="51">
        <f t="shared" si="6"/>
        <v>3378.7000000000003</v>
      </c>
      <c r="L76" s="26"/>
      <c r="M76" s="26"/>
      <c r="N76" s="26"/>
    </row>
    <row r="77" spans="2:14" x14ac:dyDescent="0.25">
      <c r="B77" s="165"/>
      <c r="C77" s="43"/>
      <c r="D77" s="47" t="str">
        <f t="shared" si="7"/>
        <v>Record Teen: Todo mundo odeia o Cris15"</v>
      </c>
      <c r="E77" s="61" t="str">
        <f t="shared" si="4"/>
        <v>Record Teen: Todo mundo odeia o Cris</v>
      </c>
      <c r="F77" s="38" t="s">
        <v>36</v>
      </c>
      <c r="G77" s="39" t="str">
        <f t="shared" si="5"/>
        <v>DOM</v>
      </c>
      <c r="H77" s="40" t="str">
        <f t="shared" si="5"/>
        <v>11H00</v>
      </c>
      <c r="I77" s="44">
        <f t="shared" si="5"/>
        <v>2.2000000000000002</v>
      </c>
      <c r="J77" s="41">
        <f t="shared" si="5"/>
        <v>37300</v>
      </c>
      <c r="K77" s="51">
        <f t="shared" si="6"/>
        <v>0</v>
      </c>
      <c r="L77" s="26"/>
      <c r="M77" s="26"/>
      <c r="N77" s="26"/>
    </row>
    <row r="78" spans="2:14" x14ac:dyDescent="0.25">
      <c r="B78" s="165"/>
      <c r="C78" s="43"/>
      <c r="D78" s="47" t="str">
        <f t="shared" si="7"/>
        <v>Record Teen: Eu, a patroa e as crianças15"</v>
      </c>
      <c r="E78" s="61" t="str">
        <f t="shared" si="4"/>
        <v>Record Teen: Eu, a patroa e as crianças</v>
      </c>
      <c r="F78" s="38" t="s">
        <v>36</v>
      </c>
      <c r="G78" s="39" t="str">
        <f t="shared" si="5"/>
        <v>DOM</v>
      </c>
      <c r="H78" s="40" t="str">
        <f t="shared" si="5"/>
        <v>12H15</v>
      </c>
      <c r="I78" s="44">
        <f t="shared" si="5"/>
        <v>2.5</v>
      </c>
      <c r="J78" s="41">
        <f t="shared" si="5"/>
        <v>40797</v>
      </c>
      <c r="K78" s="51">
        <f t="shared" si="6"/>
        <v>4926.3500000000004</v>
      </c>
      <c r="L78" s="26"/>
      <c r="M78" s="26"/>
      <c r="N78" s="26"/>
    </row>
    <row r="79" spans="2:14" x14ac:dyDescent="0.25">
      <c r="B79" s="165"/>
      <c r="C79" s="43"/>
      <c r="D79" s="47" t="str">
        <f t="shared" si="7"/>
        <v>Cine Maior15"</v>
      </c>
      <c r="E79" s="61" t="str">
        <f t="shared" si="4"/>
        <v>Cine Maior</v>
      </c>
      <c r="F79" s="38" t="s">
        <v>36</v>
      </c>
      <c r="G79" s="39" t="str">
        <f t="shared" si="5"/>
        <v>DOM</v>
      </c>
      <c r="H79" s="40" t="str">
        <f t="shared" si="5"/>
        <v>14H00</v>
      </c>
      <c r="I79" s="44">
        <f t="shared" si="5"/>
        <v>3.4</v>
      </c>
      <c r="J79" s="41">
        <f t="shared" si="5"/>
        <v>52841</v>
      </c>
      <c r="K79" s="51">
        <f t="shared" si="6"/>
        <v>4926.3500000000004</v>
      </c>
      <c r="L79" s="26"/>
      <c r="M79" s="26"/>
      <c r="N79" s="26"/>
    </row>
    <row r="80" spans="2:14" ht="15.75" customHeight="1" x14ac:dyDescent="0.25">
      <c r="B80" s="165"/>
      <c r="C80" s="43"/>
      <c r="D80" s="47" t="str">
        <f t="shared" si="7"/>
        <v>Power Couple Ed. Domingo15"</v>
      </c>
      <c r="E80" s="61" t="str">
        <f t="shared" si="4"/>
        <v>Power Couple Ed. Domingo</v>
      </c>
      <c r="F80" s="38" t="s">
        <v>36</v>
      </c>
      <c r="G80" s="39" t="str">
        <f t="shared" si="5"/>
        <v>DOM</v>
      </c>
      <c r="H80" s="40" t="str">
        <f t="shared" si="5"/>
        <v>14H00</v>
      </c>
      <c r="I80" s="44">
        <f t="shared" si="5"/>
        <v>2.8</v>
      </c>
      <c r="J80" s="41">
        <f t="shared" si="5"/>
        <v>41574</v>
      </c>
      <c r="K80" s="51">
        <f t="shared" si="6"/>
        <v>0</v>
      </c>
      <c r="L80" s="26"/>
      <c r="M80" s="26"/>
      <c r="N80" s="26"/>
    </row>
    <row r="81" spans="2:14" x14ac:dyDescent="0.25">
      <c r="B81" s="165"/>
      <c r="C81" s="43"/>
      <c r="D81" s="47" t="str">
        <f t="shared" si="7"/>
        <v>Game dos 10015"</v>
      </c>
      <c r="E81" s="61" t="str">
        <f t="shared" si="4"/>
        <v>Game dos 100</v>
      </c>
      <c r="F81" s="38" t="s">
        <v>36</v>
      </c>
      <c r="G81" s="39" t="str">
        <f t="shared" si="5"/>
        <v>DOM</v>
      </c>
      <c r="H81" s="40" t="str">
        <f t="shared" si="5"/>
        <v>14H15</v>
      </c>
      <c r="I81" s="44">
        <f t="shared" si="5"/>
        <v>0</v>
      </c>
      <c r="J81" s="41">
        <f t="shared" si="5"/>
        <v>0</v>
      </c>
      <c r="K81" s="51">
        <f t="shared" si="6"/>
        <v>0</v>
      </c>
      <c r="L81" s="26"/>
      <c r="M81" s="26"/>
      <c r="N81" s="26"/>
    </row>
    <row r="82" spans="2:14" x14ac:dyDescent="0.25">
      <c r="B82" s="165"/>
      <c r="C82" s="43"/>
      <c r="D82" s="47" t="str">
        <f t="shared" si="7"/>
        <v>Acerte ou Caia15"</v>
      </c>
      <c r="E82" s="61" t="str">
        <f t="shared" si="4"/>
        <v>Acerte ou Caia</v>
      </c>
      <c r="F82" s="38" t="s">
        <v>36</v>
      </c>
      <c r="G82" s="39" t="str">
        <f t="shared" si="5"/>
        <v>DOM</v>
      </c>
      <c r="H82" s="40" t="str">
        <f t="shared" si="5"/>
        <v>15H45</v>
      </c>
      <c r="I82" s="44">
        <f t="shared" si="5"/>
        <v>5.4</v>
      </c>
      <c r="J82" s="41">
        <f t="shared" si="5"/>
        <v>84702</v>
      </c>
      <c r="K82" s="51">
        <f t="shared" si="6"/>
        <v>7892.95</v>
      </c>
      <c r="L82" s="26"/>
      <c r="M82" s="26"/>
      <c r="N82" s="26"/>
    </row>
    <row r="83" spans="2:14" x14ac:dyDescent="0.25">
      <c r="B83" s="165"/>
      <c r="C83" s="43"/>
      <c r="D83" s="47" t="str">
        <f t="shared" si="7"/>
        <v>Love&amp;Dance15"</v>
      </c>
      <c r="E83" s="61" t="str">
        <f t="shared" si="4"/>
        <v>Love&amp;Dance</v>
      </c>
      <c r="F83" s="38" t="s">
        <v>36</v>
      </c>
      <c r="G83" s="39" t="str">
        <f t="shared" si="5"/>
        <v>DOM</v>
      </c>
      <c r="H83" s="40" t="str">
        <f t="shared" si="5"/>
        <v>18H15</v>
      </c>
      <c r="I83" s="44">
        <f t="shared" si="5"/>
        <v>4.3</v>
      </c>
      <c r="J83" s="41">
        <f t="shared" si="5"/>
        <v>68772</v>
      </c>
      <c r="K83" s="51">
        <f t="shared" si="6"/>
        <v>7892.95</v>
      </c>
      <c r="L83" s="26"/>
      <c r="M83" s="26"/>
      <c r="N83" s="26"/>
    </row>
    <row r="84" spans="2:14" x14ac:dyDescent="0.25">
      <c r="B84" s="165"/>
      <c r="C84" s="43"/>
      <c r="D84" s="47" t="str">
        <f t="shared" si="7"/>
        <v>Domingo Espetacular15"</v>
      </c>
      <c r="E84" s="61" t="str">
        <f t="shared" si="4"/>
        <v>Domingo Espetacular</v>
      </c>
      <c r="F84" s="38" t="s">
        <v>36</v>
      </c>
      <c r="G84" s="39" t="str">
        <f t="shared" si="5"/>
        <v>DOM</v>
      </c>
      <c r="H84" s="40" t="str">
        <f t="shared" si="5"/>
        <v>19H45</v>
      </c>
      <c r="I84" s="44">
        <f t="shared" si="5"/>
        <v>7.3</v>
      </c>
      <c r="J84" s="41">
        <f t="shared" si="5"/>
        <v>118505</v>
      </c>
      <c r="K84" s="51">
        <f t="shared" si="6"/>
        <v>12920.050000000001</v>
      </c>
      <c r="L84" s="26"/>
      <c r="M84" s="26"/>
      <c r="N84" s="26"/>
    </row>
    <row r="85" spans="2:14" x14ac:dyDescent="0.25">
      <c r="B85" s="165"/>
      <c r="C85" s="43"/>
      <c r="D85" s="47" t="str">
        <f>E85&amp;F85</f>
        <v>Esporte Record15"</v>
      </c>
      <c r="E85" s="61" t="str">
        <f t="shared" si="4"/>
        <v>Esporte Record</v>
      </c>
      <c r="F85" s="38" t="s">
        <v>36</v>
      </c>
      <c r="G85" s="39" t="str">
        <f t="shared" si="5"/>
        <v>DOM</v>
      </c>
      <c r="H85" s="40" t="str">
        <f t="shared" si="5"/>
        <v>23H00</v>
      </c>
      <c r="I85" s="44">
        <f t="shared" si="5"/>
        <v>2.1</v>
      </c>
      <c r="J85" s="41">
        <f t="shared" si="5"/>
        <v>31472</v>
      </c>
      <c r="K85" s="51">
        <f t="shared" si="6"/>
        <v>7476.3</v>
      </c>
      <c r="L85" s="26"/>
      <c r="M85" s="26"/>
      <c r="N85" s="26"/>
    </row>
    <row r="86" spans="2:14" x14ac:dyDescent="0.25">
      <c r="B86" s="166"/>
      <c r="C86" s="43"/>
      <c r="D86" s="64" t="str">
        <f>E86&amp;F86</f>
        <v>Série De Domingo15"</v>
      </c>
      <c r="E86" s="72" t="str">
        <f t="shared" si="4"/>
        <v>Série De Domingo</v>
      </c>
      <c r="F86" s="75" t="s">
        <v>36</v>
      </c>
      <c r="G86" s="80" t="str">
        <f t="shared" si="5"/>
        <v>DOM</v>
      </c>
      <c r="H86" s="78" t="str">
        <f t="shared" si="5"/>
        <v>00H15</v>
      </c>
      <c r="I86" s="83">
        <f t="shared" si="5"/>
        <v>1.1000000000000001</v>
      </c>
      <c r="J86" s="77">
        <f t="shared" si="5"/>
        <v>17096</v>
      </c>
      <c r="K86" s="65">
        <f t="shared" si="6"/>
        <v>2988.7000000000003</v>
      </c>
      <c r="L86" s="26"/>
      <c r="M86" s="26"/>
      <c r="N86" s="26"/>
    </row>
    <row r="87" spans="2:14" x14ac:dyDescent="0.25">
      <c r="B87" s="164" t="s">
        <v>114</v>
      </c>
      <c r="C87" s="43"/>
      <c r="D87" s="49" t="str">
        <f t="shared" ref="D87:D88" si="8">E87&amp;F87</f>
        <v>DF No Ar DF45"</v>
      </c>
      <c r="E87" s="61" t="str">
        <f>E53</f>
        <v>DF No Ar DF</v>
      </c>
      <c r="F87" s="38" t="s">
        <v>89</v>
      </c>
      <c r="G87" s="39" t="str">
        <f>G53</f>
        <v>SEG/SEX</v>
      </c>
      <c r="H87" s="40" t="str">
        <f>H53</f>
        <v>07H00</v>
      </c>
      <c r="I87" s="44">
        <f>I53</f>
        <v>1.7</v>
      </c>
      <c r="J87" s="41">
        <f>J53</f>
        <v>26421</v>
      </c>
      <c r="K87" s="54">
        <f>K19*1.5</f>
        <v>6126</v>
      </c>
      <c r="L87" s="26"/>
    </row>
    <row r="88" spans="2:14" x14ac:dyDescent="0.25">
      <c r="B88" s="165"/>
      <c r="C88" s="43"/>
      <c r="D88" s="47" t="str">
        <f t="shared" si="8"/>
        <v>Fala Brasil45"</v>
      </c>
      <c r="E88" s="61" t="str">
        <f t="shared" si="4"/>
        <v>Fala Brasil</v>
      </c>
      <c r="F88" s="38" t="s">
        <v>89</v>
      </c>
      <c r="G88" s="39" t="str">
        <f t="shared" ref="G88:J88" si="9">G54</f>
        <v>SEG/SEX</v>
      </c>
      <c r="H88" s="40" t="str">
        <f t="shared" si="9"/>
        <v>08H30</v>
      </c>
      <c r="I88" s="44">
        <f t="shared" si="9"/>
        <v>2.2999999999999998</v>
      </c>
      <c r="J88" s="41">
        <f t="shared" si="9"/>
        <v>36134</v>
      </c>
      <c r="K88" s="51">
        <f t="shared" ref="K88:K120" si="10">K20*1.5</f>
        <v>8647.5</v>
      </c>
    </row>
    <row r="89" spans="2:14" x14ac:dyDescent="0.25">
      <c r="B89" s="165"/>
      <c r="C89" s="43"/>
      <c r="D89" s="47" t="str">
        <f>E89&amp;F89</f>
        <v>Hoje em Dia45"</v>
      </c>
      <c r="E89" s="61" t="str">
        <f t="shared" si="4"/>
        <v>Hoje em Dia</v>
      </c>
      <c r="F89" s="38" t="s">
        <v>89</v>
      </c>
      <c r="G89" s="39" t="str">
        <f t="shared" ref="G89:J89" si="11">G55</f>
        <v>SEG/SEX</v>
      </c>
      <c r="H89" s="40" t="str">
        <f t="shared" si="11"/>
        <v>09H30</v>
      </c>
      <c r="I89" s="44">
        <f t="shared" si="11"/>
        <v>2.4</v>
      </c>
      <c r="J89" s="41">
        <f t="shared" si="11"/>
        <v>38465</v>
      </c>
      <c r="K89" s="51">
        <f t="shared" si="10"/>
        <v>8142</v>
      </c>
    </row>
    <row r="90" spans="2:14" x14ac:dyDescent="0.25">
      <c r="B90" s="165"/>
      <c r="C90" s="43"/>
      <c r="D90" s="47" t="str">
        <f>E90&amp;F90</f>
        <v>Balanço Geral DF45"</v>
      </c>
      <c r="E90" s="61" t="str">
        <f t="shared" si="4"/>
        <v>Balanço Geral DF</v>
      </c>
      <c r="F90" s="38" t="s">
        <v>89</v>
      </c>
      <c r="G90" s="39" t="str">
        <f t="shared" ref="G90:J90" si="12">G56</f>
        <v>SEG/SEX</v>
      </c>
      <c r="H90" s="40" t="str">
        <f t="shared" si="12"/>
        <v>11H30</v>
      </c>
      <c r="I90" s="44">
        <f t="shared" si="12"/>
        <v>5.5</v>
      </c>
      <c r="J90" s="41">
        <f t="shared" si="12"/>
        <v>87033</v>
      </c>
      <c r="K90" s="51">
        <f t="shared" si="10"/>
        <v>11694</v>
      </c>
    </row>
    <row r="91" spans="2:14" x14ac:dyDescent="0.25">
      <c r="B91" s="165"/>
      <c r="C91" s="43"/>
      <c r="D91" s="47" t="str">
        <f t="shared" ref="D91:D118" si="13">E91&amp;F91</f>
        <v>Novela da tarde I45"</v>
      </c>
      <c r="E91" s="61" t="str">
        <f t="shared" si="4"/>
        <v>Novela da tarde I</v>
      </c>
      <c r="F91" s="38" t="s">
        <v>89</v>
      </c>
      <c r="G91" s="39" t="str">
        <f t="shared" ref="G91:J91" si="14">G57</f>
        <v>SEG/SEX</v>
      </c>
      <c r="H91" s="40" t="str">
        <f t="shared" si="14"/>
        <v>15H30</v>
      </c>
      <c r="I91" s="44">
        <f t="shared" si="14"/>
        <v>4.4000000000000004</v>
      </c>
      <c r="J91" s="41">
        <f t="shared" si="14"/>
        <v>66829</v>
      </c>
      <c r="K91" s="51">
        <f t="shared" si="10"/>
        <v>10500</v>
      </c>
    </row>
    <row r="92" spans="2:14" x14ac:dyDescent="0.25">
      <c r="B92" s="165"/>
      <c r="C92" s="43"/>
      <c r="D92" s="47" t="str">
        <f t="shared" si="13"/>
        <v>Cidade Alerta45"</v>
      </c>
      <c r="E92" s="61" t="str">
        <f t="shared" si="4"/>
        <v>Cidade Alerta</v>
      </c>
      <c r="F92" s="38" t="s">
        <v>89</v>
      </c>
      <c r="G92" s="39" t="str">
        <f t="shared" ref="G92:J92" si="15">G58</f>
        <v>SEG/SEX</v>
      </c>
      <c r="H92" s="40" t="str">
        <f t="shared" si="15"/>
        <v>16H30</v>
      </c>
      <c r="I92" s="44">
        <f t="shared" si="15"/>
        <v>4.8</v>
      </c>
      <c r="J92" s="41">
        <f t="shared" si="15"/>
        <v>75765</v>
      </c>
      <c r="K92" s="51">
        <f t="shared" si="10"/>
        <v>9576</v>
      </c>
    </row>
    <row r="93" spans="2:14" x14ac:dyDescent="0.25">
      <c r="B93" s="165"/>
      <c r="C93" s="43"/>
      <c r="D93" s="47" t="str">
        <f t="shared" si="13"/>
        <v>Cidade Alerta DF45"</v>
      </c>
      <c r="E93" s="61" t="str">
        <f t="shared" si="4"/>
        <v>Cidade Alerta DF</v>
      </c>
      <c r="F93" s="38" t="s">
        <v>89</v>
      </c>
      <c r="G93" s="39" t="str">
        <f t="shared" ref="G93:J93" si="16">G59</f>
        <v>SEG/SEX</v>
      </c>
      <c r="H93" s="40" t="str">
        <f t="shared" si="16"/>
        <v>18H00</v>
      </c>
      <c r="I93" s="44">
        <f t="shared" si="16"/>
        <v>7.4</v>
      </c>
      <c r="J93" s="41">
        <f t="shared" si="16"/>
        <v>120059</v>
      </c>
      <c r="K93" s="51">
        <f t="shared" si="10"/>
        <v>12294</v>
      </c>
    </row>
    <row r="94" spans="2:14" x14ac:dyDescent="0.25">
      <c r="B94" s="165"/>
      <c r="C94" s="43"/>
      <c r="D94" s="47" t="str">
        <f t="shared" si="13"/>
        <v>DF Record45"</v>
      </c>
      <c r="E94" s="61" t="str">
        <f t="shared" si="4"/>
        <v>DF Record</v>
      </c>
      <c r="F94" s="38" t="s">
        <v>89</v>
      </c>
      <c r="G94" s="39" t="str">
        <f t="shared" ref="G94:J94" si="17">G60</f>
        <v>SEG/SEX</v>
      </c>
      <c r="H94" s="40" t="str">
        <f t="shared" si="17"/>
        <v>19H15</v>
      </c>
      <c r="I94" s="44">
        <f t="shared" si="17"/>
        <v>7.3</v>
      </c>
      <c r="J94" s="41">
        <f t="shared" si="17"/>
        <v>118505</v>
      </c>
      <c r="K94" s="51">
        <f t="shared" si="10"/>
        <v>18276</v>
      </c>
    </row>
    <row r="95" spans="2:14" x14ac:dyDescent="0.25">
      <c r="B95" s="165"/>
      <c r="C95" s="43"/>
      <c r="D95" s="47" t="str">
        <f t="shared" si="13"/>
        <v>Jornal da Record45"</v>
      </c>
      <c r="E95" s="61" t="str">
        <f t="shared" si="4"/>
        <v>Jornal da Record</v>
      </c>
      <c r="F95" s="38" t="s">
        <v>89</v>
      </c>
      <c r="G95" s="39" t="str">
        <f t="shared" ref="G95:J95" si="18">G61</f>
        <v>SEG/SEX</v>
      </c>
      <c r="H95" s="40" t="str">
        <f t="shared" si="18"/>
        <v>19H55</v>
      </c>
      <c r="I95" s="44">
        <f t="shared" si="18"/>
        <v>7.7</v>
      </c>
      <c r="J95" s="41">
        <f t="shared" si="18"/>
        <v>125110</v>
      </c>
      <c r="K95" s="51">
        <f t="shared" si="10"/>
        <v>31653</v>
      </c>
    </row>
    <row r="96" spans="2:14" x14ac:dyDescent="0.25">
      <c r="B96" s="165"/>
      <c r="C96" s="43"/>
      <c r="D96" s="47" t="str">
        <f t="shared" si="13"/>
        <v>Novela 3 45"</v>
      </c>
      <c r="E96" s="61" t="str">
        <f t="shared" si="4"/>
        <v xml:space="preserve">Novela 3 </v>
      </c>
      <c r="F96" s="38" t="s">
        <v>89</v>
      </c>
      <c r="G96" s="39" t="str">
        <f t="shared" ref="G96:J96" si="19">G62</f>
        <v>SEG/SEX</v>
      </c>
      <c r="H96" s="40" t="str">
        <f t="shared" si="19"/>
        <v>21H00</v>
      </c>
      <c r="I96" s="44">
        <f t="shared" si="19"/>
        <v>7</v>
      </c>
      <c r="J96" s="41">
        <f t="shared" si="19"/>
        <v>115008</v>
      </c>
      <c r="K96" s="51">
        <f t="shared" si="10"/>
        <v>31326</v>
      </c>
    </row>
    <row r="97" spans="2:14" x14ac:dyDescent="0.25">
      <c r="B97" s="165"/>
      <c r="C97" s="43"/>
      <c r="D97" s="47" t="str">
        <f t="shared" si="13"/>
        <v>Novela 22H45"</v>
      </c>
      <c r="E97" s="61" t="str">
        <f t="shared" si="4"/>
        <v>Novela 22H</v>
      </c>
      <c r="F97" s="38" t="s">
        <v>89</v>
      </c>
      <c r="G97" s="39" t="str">
        <f t="shared" ref="G97:J97" si="20">G63</f>
        <v>SEG/SEX</v>
      </c>
      <c r="H97" s="40" t="str">
        <f t="shared" si="20"/>
        <v>22H00</v>
      </c>
      <c r="I97" s="44">
        <f t="shared" si="20"/>
        <v>5.5</v>
      </c>
      <c r="J97" s="41">
        <f t="shared" si="20"/>
        <v>91307</v>
      </c>
      <c r="K97" s="51">
        <f t="shared" si="10"/>
        <v>25975.5</v>
      </c>
    </row>
    <row r="98" spans="2:14" x14ac:dyDescent="0.25">
      <c r="B98" s="165"/>
      <c r="C98" s="43"/>
      <c r="D98" s="47" t="str">
        <f t="shared" si="13"/>
        <v>A Fazenda45"</v>
      </c>
      <c r="E98" s="61" t="str">
        <f t="shared" si="4"/>
        <v>A Fazenda</v>
      </c>
      <c r="F98" s="38" t="s">
        <v>89</v>
      </c>
      <c r="G98" s="39" t="str">
        <f t="shared" ref="G98:J98" si="21">G64</f>
        <v>SEG/DOM</v>
      </c>
      <c r="H98" s="40" t="str">
        <f t="shared" si="21"/>
        <v>22H30</v>
      </c>
      <c r="I98" s="44">
        <f t="shared" si="21"/>
        <v>5.3</v>
      </c>
      <c r="J98" s="41">
        <f t="shared" si="21"/>
        <v>81156</v>
      </c>
      <c r="K98" s="51">
        <f t="shared" si="10"/>
        <v>26935.5</v>
      </c>
    </row>
    <row r="99" spans="2:14" x14ac:dyDescent="0.25">
      <c r="B99" s="165"/>
      <c r="C99" s="43"/>
      <c r="D99" s="47" t="str">
        <f t="shared" si="13"/>
        <v>Série Prémium45"</v>
      </c>
      <c r="E99" s="61" t="str">
        <f t="shared" si="4"/>
        <v>Série Prémium</v>
      </c>
      <c r="F99" s="38" t="s">
        <v>89</v>
      </c>
      <c r="G99" s="39" t="str">
        <f t="shared" ref="G99:J99" si="22">G65</f>
        <v>SEG/SEX</v>
      </c>
      <c r="H99" s="40" t="str">
        <f t="shared" si="22"/>
        <v>23H45</v>
      </c>
      <c r="I99" s="44">
        <f t="shared" si="22"/>
        <v>2.5</v>
      </c>
      <c r="J99" s="41">
        <f t="shared" si="22"/>
        <v>35746</v>
      </c>
      <c r="K99" s="51">
        <f t="shared" si="10"/>
        <v>13747.5</v>
      </c>
    </row>
    <row r="100" spans="2:14" x14ac:dyDescent="0.25">
      <c r="B100" s="165"/>
      <c r="C100" s="43"/>
      <c r="D100" s="47" t="str">
        <f t="shared" si="13"/>
        <v>Quilos Mortais45"</v>
      </c>
      <c r="E100" s="61" t="str">
        <f t="shared" si="4"/>
        <v>Quilos Mortais</v>
      </c>
      <c r="F100" s="38" t="s">
        <v>89</v>
      </c>
      <c r="G100" s="39" t="str">
        <f t="shared" ref="G100:J100" si="23">G66</f>
        <v>SEG/SEX</v>
      </c>
      <c r="H100" s="40" t="str">
        <f t="shared" si="23"/>
        <v>23H15</v>
      </c>
      <c r="I100" s="44">
        <f t="shared" si="23"/>
        <v>4.0999999999999996</v>
      </c>
      <c r="J100" s="41">
        <f t="shared" si="23"/>
        <v>63721</v>
      </c>
      <c r="K100" s="51">
        <f t="shared" si="10"/>
        <v>14139</v>
      </c>
    </row>
    <row r="101" spans="2:14" x14ac:dyDescent="0.25">
      <c r="B101" s="165"/>
      <c r="C101" s="43"/>
      <c r="D101" s="47" t="str">
        <f t="shared" si="13"/>
        <v>Brasil Caminhoneiro45"</v>
      </c>
      <c r="E101" s="61" t="str">
        <f t="shared" si="4"/>
        <v>Brasil Caminhoneiro</v>
      </c>
      <c r="F101" s="38" t="s">
        <v>89</v>
      </c>
      <c r="G101" s="39" t="str">
        <f t="shared" ref="G101:J101" si="24">G67</f>
        <v>SÁB</v>
      </c>
      <c r="H101" s="40" t="str">
        <f t="shared" si="24"/>
        <v>07H00</v>
      </c>
      <c r="I101" s="44">
        <f t="shared" si="24"/>
        <v>0.7</v>
      </c>
      <c r="J101" s="41">
        <f t="shared" si="24"/>
        <v>11656</v>
      </c>
      <c r="K101" s="51">
        <f t="shared" si="10"/>
        <v>6054</v>
      </c>
    </row>
    <row r="102" spans="2:14" x14ac:dyDescent="0.25">
      <c r="B102" s="165"/>
      <c r="C102" s="43"/>
      <c r="D102" s="47" t="str">
        <f t="shared" si="13"/>
        <v>Fala Brasil - Ed. de Sábado45"</v>
      </c>
      <c r="E102" s="61" t="str">
        <f t="shared" si="4"/>
        <v>Fala Brasil - Ed. de Sábado</v>
      </c>
      <c r="F102" s="38" t="s">
        <v>89</v>
      </c>
      <c r="G102" s="39" t="str">
        <f t="shared" ref="G102:J102" si="25">G68</f>
        <v>SÁB</v>
      </c>
      <c r="H102" s="40" t="str">
        <f t="shared" si="25"/>
        <v>07H35</v>
      </c>
      <c r="I102" s="44">
        <f t="shared" si="25"/>
        <v>2.7</v>
      </c>
      <c r="J102" s="41">
        <f t="shared" si="25"/>
        <v>42351</v>
      </c>
      <c r="K102" s="51">
        <f t="shared" si="10"/>
        <v>7452</v>
      </c>
    </row>
    <row r="103" spans="2:14" x14ac:dyDescent="0.25">
      <c r="B103" s="165"/>
      <c r="C103" s="43"/>
      <c r="D103" s="47" t="str">
        <f t="shared" si="13"/>
        <v>Balanço Geral DF - Ed. de Sábado45"</v>
      </c>
      <c r="E103" s="61" t="str">
        <f t="shared" si="4"/>
        <v>Balanço Geral DF - Ed. de Sábado</v>
      </c>
      <c r="F103" s="38" t="s">
        <v>89</v>
      </c>
      <c r="G103" s="39" t="str">
        <f t="shared" ref="G103:J103" si="26">G69</f>
        <v>SÁB</v>
      </c>
      <c r="H103" s="40" t="str">
        <f t="shared" si="26"/>
        <v>13H00</v>
      </c>
      <c r="I103" s="44">
        <f t="shared" si="26"/>
        <v>4.4000000000000004</v>
      </c>
      <c r="J103" s="41">
        <f t="shared" si="26"/>
        <v>70326</v>
      </c>
      <c r="K103" s="51">
        <f t="shared" si="10"/>
        <v>11694</v>
      </c>
    </row>
    <row r="104" spans="2:14" x14ac:dyDescent="0.25">
      <c r="B104" s="165"/>
      <c r="C104" s="43"/>
      <c r="D104" s="47" t="str">
        <f t="shared" si="13"/>
        <v>Cine Aventura45"</v>
      </c>
      <c r="E104" s="61" t="str">
        <f t="shared" si="4"/>
        <v>Cine Aventura</v>
      </c>
      <c r="F104" s="38" t="s">
        <v>89</v>
      </c>
      <c r="G104" s="39" t="str">
        <f t="shared" ref="G104:J104" si="27">G70</f>
        <v>SÁB</v>
      </c>
      <c r="H104" s="40" t="str">
        <f t="shared" si="27"/>
        <v>15H00</v>
      </c>
      <c r="I104" s="44">
        <f t="shared" si="27"/>
        <v>3.6</v>
      </c>
      <c r="J104" s="41">
        <f t="shared" si="27"/>
        <v>59835</v>
      </c>
      <c r="K104" s="51">
        <f t="shared" si="10"/>
        <v>8142</v>
      </c>
      <c r="M104" s="26"/>
      <c r="N104" s="26"/>
    </row>
    <row r="105" spans="2:14" x14ac:dyDescent="0.25">
      <c r="B105" s="165"/>
      <c r="C105" s="43"/>
      <c r="D105" s="47" t="str">
        <f t="shared" si="13"/>
        <v>Cidade Alerta - Ed. de Sábado 145"</v>
      </c>
      <c r="E105" s="61" t="str">
        <f t="shared" si="4"/>
        <v>Cidade Alerta - Ed. de Sábado 1</v>
      </c>
      <c r="F105" s="38" t="s">
        <v>89</v>
      </c>
      <c r="G105" s="39" t="str">
        <f t="shared" ref="G105:J105" si="28">G71</f>
        <v>SÁB</v>
      </c>
      <c r="H105" s="40" t="str">
        <f t="shared" si="28"/>
        <v>17H00</v>
      </c>
      <c r="I105" s="44">
        <f t="shared" si="28"/>
        <v>3.9</v>
      </c>
      <c r="J105" s="41">
        <f t="shared" si="28"/>
        <v>62555</v>
      </c>
      <c r="K105" s="51">
        <f t="shared" si="10"/>
        <v>8659.5</v>
      </c>
      <c r="L105" s="26"/>
      <c r="M105" s="26"/>
      <c r="N105" s="26"/>
    </row>
    <row r="106" spans="2:14" x14ac:dyDescent="0.25">
      <c r="B106" s="165"/>
      <c r="C106" s="43"/>
      <c r="D106" s="47" t="str">
        <f t="shared" si="13"/>
        <v>Jornal da Record - Ed. de Sábado45"</v>
      </c>
      <c r="E106" s="61" t="str">
        <f t="shared" si="4"/>
        <v>Jornal da Record - Ed. de Sábado</v>
      </c>
      <c r="F106" s="38" t="s">
        <v>89</v>
      </c>
      <c r="G106" s="39" t="str">
        <f t="shared" ref="G106:J106" si="29">G72</f>
        <v>SÁB</v>
      </c>
      <c r="H106" s="40" t="str">
        <f t="shared" si="29"/>
        <v>19H45</v>
      </c>
      <c r="I106" s="44">
        <f t="shared" si="29"/>
        <v>5.0999999999999996</v>
      </c>
      <c r="J106" s="41">
        <f t="shared" si="29"/>
        <v>84702</v>
      </c>
      <c r="K106" s="51">
        <f t="shared" si="10"/>
        <v>27478.5</v>
      </c>
      <c r="L106" s="26"/>
      <c r="M106" s="26"/>
      <c r="N106" s="26"/>
    </row>
    <row r="107" spans="2:14" x14ac:dyDescent="0.25">
      <c r="B107" s="165"/>
      <c r="C107" s="43"/>
      <c r="D107" s="47" t="str">
        <f t="shared" si="13"/>
        <v>Cidade Alerta - Ed. de Sábado 245"</v>
      </c>
      <c r="E107" s="61" t="str">
        <f t="shared" si="4"/>
        <v>Cidade Alerta - Ed. de Sábado 2</v>
      </c>
      <c r="F107" s="38" t="s">
        <v>89</v>
      </c>
      <c r="G107" s="39" t="str">
        <f t="shared" ref="G107:J107" si="30">G73</f>
        <v>SÁB</v>
      </c>
      <c r="H107" s="40" t="str">
        <f t="shared" si="30"/>
        <v>21H00</v>
      </c>
      <c r="I107" s="44">
        <f t="shared" si="30"/>
        <v>4</v>
      </c>
      <c r="J107" s="41">
        <f t="shared" si="30"/>
        <v>66052</v>
      </c>
      <c r="K107" s="51">
        <f t="shared" si="10"/>
        <v>8659.5</v>
      </c>
      <c r="L107" s="26"/>
      <c r="M107" s="26"/>
      <c r="N107" s="26"/>
    </row>
    <row r="108" spans="2:14" x14ac:dyDescent="0.25">
      <c r="B108" s="165"/>
      <c r="C108" s="43"/>
      <c r="D108" s="47" t="str">
        <f t="shared" si="13"/>
        <v>Super Tela45"</v>
      </c>
      <c r="E108" s="61" t="str">
        <f t="shared" si="4"/>
        <v>Super Tela</v>
      </c>
      <c r="F108" s="38" t="s">
        <v>89</v>
      </c>
      <c r="G108" s="39" t="str">
        <f t="shared" ref="G108:J108" si="31">G74</f>
        <v>SÁB</v>
      </c>
      <c r="H108" s="40" t="str">
        <f t="shared" si="31"/>
        <v>23H15</v>
      </c>
      <c r="I108" s="44">
        <f t="shared" si="31"/>
        <v>2.7</v>
      </c>
      <c r="J108" s="41">
        <f t="shared" si="31"/>
        <v>39243</v>
      </c>
      <c r="K108" s="51">
        <f t="shared" si="10"/>
        <v>14139</v>
      </c>
      <c r="L108" s="26"/>
      <c r="M108" s="26"/>
      <c r="N108" s="26"/>
    </row>
    <row r="109" spans="2:14" x14ac:dyDescent="0.25">
      <c r="B109" s="165"/>
      <c r="C109" s="43"/>
      <c r="D109" s="47" t="str">
        <f t="shared" si="13"/>
        <v>Agro Record DF45"</v>
      </c>
      <c r="E109" s="61" t="str">
        <f t="shared" si="4"/>
        <v>Agro Record DF</v>
      </c>
      <c r="F109" s="38" t="s">
        <v>89</v>
      </c>
      <c r="G109" s="39" t="str">
        <f t="shared" ref="G109:J109" si="32">G75</f>
        <v>DOM</v>
      </c>
      <c r="H109" s="40" t="str">
        <f t="shared" si="32"/>
        <v>09H00</v>
      </c>
      <c r="I109" s="44">
        <f t="shared" si="32"/>
        <v>0.9</v>
      </c>
      <c r="J109" s="41">
        <f t="shared" si="32"/>
        <v>15153</v>
      </c>
      <c r="K109" s="51">
        <f t="shared" si="10"/>
        <v>5998.5</v>
      </c>
      <c r="L109" s="26"/>
    </row>
    <row r="110" spans="2:14" x14ac:dyDescent="0.25">
      <c r="B110" s="165"/>
      <c r="C110" s="43"/>
      <c r="D110" s="47" t="str">
        <f t="shared" si="13"/>
        <v>Auto Record45"</v>
      </c>
      <c r="E110" s="61" t="str">
        <f t="shared" si="4"/>
        <v>Auto Record</v>
      </c>
      <c r="F110" s="38" t="s">
        <v>89</v>
      </c>
      <c r="G110" s="39" t="str">
        <f t="shared" ref="G110:J110" si="33">G76</f>
        <v>DOM</v>
      </c>
      <c r="H110" s="40" t="str">
        <f t="shared" si="33"/>
        <v>09H40</v>
      </c>
      <c r="I110" s="44">
        <f t="shared" si="33"/>
        <v>1.5</v>
      </c>
      <c r="J110" s="41">
        <f t="shared" si="33"/>
        <v>24478</v>
      </c>
      <c r="K110" s="51">
        <f t="shared" si="10"/>
        <v>7797</v>
      </c>
    </row>
    <row r="111" spans="2:14" ht="15.75" customHeight="1" x14ac:dyDescent="0.25">
      <c r="B111" s="165"/>
      <c r="C111" s="43"/>
      <c r="D111" s="47" t="str">
        <f t="shared" si="13"/>
        <v>Record Teen: Todo mundo odeia o Cris45"</v>
      </c>
      <c r="E111" s="61" t="str">
        <f t="shared" si="4"/>
        <v>Record Teen: Todo mundo odeia o Cris</v>
      </c>
      <c r="F111" s="38" t="s">
        <v>89</v>
      </c>
      <c r="G111" s="39" t="str">
        <f t="shared" ref="G111:J111" si="34">G77</f>
        <v>DOM</v>
      </c>
      <c r="H111" s="40" t="str">
        <f t="shared" si="34"/>
        <v>11H00</v>
      </c>
      <c r="I111" s="44">
        <f t="shared" si="34"/>
        <v>2.2000000000000002</v>
      </c>
      <c r="J111" s="41">
        <f t="shared" si="34"/>
        <v>37300</v>
      </c>
      <c r="K111" s="51">
        <f t="shared" si="10"/>
        <v>0</v>
      </c>
    </row>
    <row r="112" spans="2:14" x14ac:dyDescent="0.25">
      <c r="B112" s="165"/>
      <c r="C112" s="43"/>
      <c r="D112" s="47" t="str">
        <f t="shared" si="13"/>
        <v>Record Teen: Eu, a patroa e as crianças45"</v>
      </c>
      <c r="E112" s="61" t="str">
        <f t="shared" si="4"/>
        <v>Record Teen: Eu, a patroa e as crianças</v>
      </c>
      <c r="F112" s="38" t="s">
        <v>89</v>
      </c>
      <c r="G112" s="39" t="str">
        <f t="shared" ref="G112:J112" si="35">G78</f>
        <v>DOM</v>
      </c>
      <c r="H112" s="40" t="str">
        <f t="shared" si="35"/>
        <v>12H15</v>
      </c>
      <c r="I112" s="44">
        <f t="shared" si="35"/>
        <v>2.5</v>
      </c>
      <c r="J112" s="41">
        <f t="shared" si="35"/>
        <v>40797</v>
      </c>
      <c r="K112" s="51">
        <f t="shared" si="10"/>
        <v>11368.5</v>
      </c>
    </row>
    <row r="113" spans="2:11" x14ac:dyDescent="0.25">
      <c r="B113" s="165"/>
      <c r="C113" s="43"/>
      <c r="D113" s="47" t="str">
        <f t="shared" si="13"/>
        <v>Cine Maior45"</v>
      </c>
      <c r="E113" s="61" t="str">
        <f t="shared" si="4"/>
        <v>Cine Maior</v>
      </c>
      <c r="F113" s="38" t="s">
        <v>89</v>
      </c>
      <c r="G113" s="39" t="str">
        <f t="shared" ref="G113:J113" si="36">G79</f>
        <v>DOM</v>
      </c>
      <c r="H113" s="40" t="str">
        <f t="shared" si="36"/>
        <v>14H00</v>
      </c>
      <c r="I113" s="44">
        <f t="shared" si="36"/>
        <v>3.4</v>
      </c>
      <c r="J113" s="41">
        <f t="shared" si="36"/>
        <v>52841</v>
      </c>
      <c r="K113" s="51">
        <f t="shared" si="10"/>
        <v>11368.5</v>
      </c>
    </row>
    <row r="114" spans="2:11" x14ac:dyDescent="0.25">
      <c r="B114" s="165"/>
      <c r="C114" s="43"/>
      <c r="D114" s="47" t="str">
        <f t="shared" si="13"/>
        <v>Power Couple Ed. Domingo45"</v>
      </c>
      <c r="E114" s="61" t="str">
        <f t="shared" si="4"/>
        <v>Power Couple Ed. Domingo</v>
      </c>
      <c r="F114" s="38" t="s">
        <v>89</v>
      </c>
      <c r="G114" s="39" t="str">
        <f t="shared" ref="G114:J114" si="37">G80</f>
        <v>DOM</v>
      </c>
      <c r="H114" s="40" t="str">
        <f t="shared" si="37"/>
        <v>14H00</v>
      </c>
      <c r="I114" s="44">
        <f t="shared" si="37"/>
        <v>2.8</v>
      </c>
      <c r="J114" s="41">
        <f t="shared" si="37"/>
        <v>41574</v>
      </c>
      <c r="K114" s="51">
        <f t="shared" si="10"/>
        <v>0</v>
      </c>
    </row>
    <row r="115" spans="2:11" x14ac:dyDescent="0.25">
      <c r="B115" s="165"/>
      <c r="C115" s="43"/>
      <c r="D115" s="47" t="str">
        <f t="shared" si="13"/>
        <v>Game dos 10045"</v>
      </c>
      <c r="E115" s="61" t="str">
        <f t="shared" si="4"/>
        <v>Game dos 100</v>
      </c>
      <c r="F115" s="38" t="s">
        <v>89</v>
      </c>
      <c r="G115" s="39" t="str">
        <f t="shared" ref="G115:J115" si="38">G81</f>
        <v>DOM</v>
      </c>
      <c r="H115" s="40" t="str">
        <f t="shared" si="38"/>
        <v>14H15</v>
      </c>
      <c r="I115" s="44">
        <f t="shared" si="38"/>
        <v>0</v>
      </c>
      <c r="J115" s="41">
        <f t="shared" si="38"/>
        <v>0</v>
      </c>
      <c r="K115" s="51">
        <f t="shared" si="10"/>
        <v>0</v>
      </c>
    </row>
    <row r="116" spans="2:11" x14ac:dyDescent="0.25">
      <c r="B116" s="165"/>
      <c r="C116" s="43"/>
      <c r="D116" s="47" t="str">
        <f t="shared" si="13"/>
        <v>Acerte ou Caia45"</v>
      </c>
      <c r="E116" s="61" t="str">
        <f t="shared" si="4"/>
        <v>Acerte ou Caia</v>
      </c>
      <c r="F116" s="38" t="s">
        <v>89</v>
      </c>
      <c r="G116" s="39" t="str">
        <f t="shared" ref="G116:J116" si="39">G82</f>
        <v>DOM</v>
      </c>
      <c r="H116" s="40" t="str">
        <f t="shared" si="39"/>
        <v>15H45</v>
      </c>
      <c r="I116" s="44">
        <f t="shared" si="39"/>
        <v>5.4</v>
      </c>
      <c r="J116" s="41">
        <f t="shared" si="39"/>
        <v>84702</v>
      </c>
      <c r="K116" s="51">
        <f t="shared" si="10"/>
        <v>18214.5</v>
      </c>
    </row>
    <row r="117" spans="2:11" x14ac:dyDescent="0.25">
      <c r="B117" s="165"/>
      <c r="C117" s="43"/>
      <c r="D117" s="47" t="str">
        <f t="shared" si="13"/>
        <v>Love&amp;Dance45"</v>
      </c>
      <c r="E117" s="61" t="str">
        <f t="shared" si="4"/>
        <v>Love&amp;Dance</v>
      </c>
      <c r="F117" s="38" t="s">
        <v>89</v>
      </c>
      <c r="G117" s="39" t="str">
        <f t="shared" ref="G117:J117" si="40">G83</f>
        <v>DOM</v>
      </c>
      <c r="H117" s="40" t="str">
        <f t="shared" si="40"/>
        <v>18H15</v>
      </c>
      <c r="I117" s="44">
        <f t="shared" si="40"/>
        <v>4.3</v>
      </c>
      <c r="J117" s="41">
        <f t="shared" si="40"/>
        <v>68772</v>
      </c>
      <c r="K117" s="51">
        <f t="shared" si="10"/>
        <v>18214.5</v>
      </c>
    </row>
    <row r="118" spans="2:11" x14ac:dyDescent="0.25">
      <c r="B118" s="165"/>
      <c r="C118" s="43"/>
      <c r="D118" s="47" t="str">
        <f t="shared" si="13"/>
        <v>Domingo Espetacular45"</v>
      </c>
      <c r="E118" s="61" t="str">
        <f t="shared" ref="E118:E120" si="41">E84</f>
        <v>Domingo Espetacular</v>
      </c>
      <c r="F118" s="38" t="s">
        <v>89</v>
      </c>
      <c r="G118" s="39" t="str">
        <f t="shared" ref="G118:J118" si="42">G84</f>
        <v>DOM</v>
      </c>
      <c r="H118" s="40" t="str">
        <f t="shared" si="42"/>
        <v>19H45</v>
      </c>
      <c r="I118" s="44">
        <f t="shared" si="42"/>
        <v>7.3</v>
      </c>
      <c r="J118" s="41">
        <f t="shared" si="42"/>
        <v>118505</v>
      </c>
      <c r="K118" s="51">
        <f t="shared" si="10"/>
        <v>29815.5</v>
      </c>
    </row>
    <row r="119" spans="2:11" x14ac:dyDescent="0.25">
      <c r="B119" s="165"/>
      <c r="C119" s="43"/>
      <c r="D119" s="47" t="str">
        <f>E119&amp;F119</f>
        <v>Esporte Record45"</v>
      </c>
      <c r="E119" s="61" t="str">
        <f t="shared" si="41"/>
        <v>Esporte Record</v>
      </c>
      <c r="F119" s="38" t="s">
        <v>89</v>
      </c>
      <c r="G119" s="39" t="str">
        <f t="shared" ref="G119:J119" si="43">G85</f>
        <v>DOM</v>
      </c>
      <c r="H119" s="40" t="str">
        <f t="shared" si="43"/>
        <v>23H00</v>
      </c>
      <c r="I119" s="44">
        <f t="shared" si="43"/>
        <v>2.1</v>
      </c>
      <c r="J119" s="41">
        <f t="shared" si="43"/>
        <v>31472</v>
      </c>
      <c r="K119" s="51">
        <f t="shared" si="10"/>
        <v>17253</v>
      </c>
    </row>
    <row r="120" spans="2:11" x14ac:dyDescent="0.25">
      <c r="B120" s="166"/>
      <c r="C120" s="43"/>
      <c r="D120" s="64" t="str">
        <f>E120&amp;F120</f>
        <v>Série De Domingo45"</v>
      </c>
      <c r="E120" s="72" t="str">
        <f t="shared" si="41"/>
        <v>Série De Domingo</v>
      </c>
      <c r="F120" s="75" t="s">
        <v>89</v>
      </c>
      <c r="G120" s="80" t="str">
        <f t="shared" ref="G120:J120" si="44">G86</f>
        <v>DOM</v>
      </c>
      <c r="H120" s="78" t="str">
        <f t="shared" si="44"/>
        <v>00H15</v>
      </c>
      <c r="I120" s="83">
        <f t="shared" si="44"/>
        <v>1.1000000000000001</v>
      </c>
      <c r="J120" s="77">
        <f t="shared" si="44"/>
        <v>17096</v>
      </c>
      <c r="K120" s="65">
        <f t="shared" si="10"/>
        <v>6897</v>
      </c>
    </row>
    <row r="121" spans="2:11" x14ac:dyDescent="0.25">
      <c r="B121" s="164" t="s">
        <v>115</v>
      </c>
      <c r="C121" s="43"/>
      <c r="D121" s="49" t="str">
        <f t="shared" ref="D121:D122" si="45">E121&amp;F121</f>
        <v>DF No Ar DF60"</v>
      </c>
      <c r="E121" s="61" t="str">
        <f>E87</f>
        <v>DF No Ar DF</v>
      </c>
      <c r="F121" s="38" t="s">
        <v>29</v>
      </c>
      <c r="G121" s="39" t="str">
        <f>G87</f>
        <v>SEG/SEX</v>
      </c>
      <c r="H121" s="40" t="str">
        <f>H87</f>
        <v>07H00</v>
      </c>
      <c r="I121" s="44">
        <f>I87</f>
        <v>1.7</v>
      </c>
      <c r="J121" s="41">
        <f>J87</f>
        <v>26421</v>
      </c>
      <c r="K121" s="54">
        <f>K19*2</f>
        <v>8168</v>
      </c>
    </row>
    <row r="122" spans="2:11" x14ac:dyDescent="0.25">
      <c r="B122" s="165"/>
      <c r="C122" s="43"/>
      <c r="D122" s="47" t="str">
        <f t="shared" si="45"/>
        <v>Fala Brasil60"</v>
      </c>
      <c r="E122" s="61" t="str">
        <f t="shared" ref="E122:E154" si="46">E88</f>
        <v>Fala Brasil</v>
      </c>
      <c r="F122" s="38" t="s">
        <v>29</v>
      </c>
      <c r="G122" s="39" t="str">
        <f t="shared" ref="G122:J122" si="47">G88</f>
        <v>SEG/SEX</v>
      </c>
      <c r="H122" s="40" t="str">
        <f t="shared" si="47"/>
        <v>08H30</v>
      </c>
      <c r="I122" s="44">
        <f t="shared" si="47"/>
        <v>2.2999999999999998</v>
      </c>
      <c r="J122" s="41">
        <f t="shared" si="47"/>
        <v>36134</v>
      </c>
      <c r="K122" s="51">
        <f t="shared" ref="K122:K154" si="48">K20*2</f>
        <v>11530</v>
      </c>
    </row>
    <row r="123" spans="2:11" ht="15" customHeight="1" x14ac:dyDescent="0.25">
      <c r="B123" s="165"/>
      <c r="C123" s="43"/>
      <c r="D123" s="47" t="str">
        <f>E123&amp;F123</f>
        <v>Hoje em Dia60"</v>
      </c>
      <c r="E123" s="61" t="str">
        <f t="shared" si="46"/>
        <v>Hoje em Dia</v>
      </c>
      <c r="F123" s="38" t="s">
        <v>29</v>
      </c>
      <c r="G123" s="39" t="str">
        <f t="shared" ref="G123:J123" si="49">G89</f>
        <v>SEG/SEX</v>
      </c>
      <c r="H123" s="40" t="str">
        <f t="shared" si="49"/>
        <v>09H30</v>
      </c>
      <c r="I123" s="44">
        <f t="shared" si="49"/>
        <v>2.4</v>
      </c>
      <c r="J123" s="41">
        <f t="shared" si="49"/>
        <v>38465</v>
      </c>
      <c r="K123" s="51">
        <f t="shared" si="48"/>
        <v>10856</v>
      </c>
    </row>
    <row r="124" spans="2:11" ht="15.75" customHeight="1" x14ac:dyDescent="0.25">
      <c r="B124" s="165"/>
      <c r="C124" s="43"/>
      <c r="D124" s="47" t="str">
        <f>E124&amp;F124</f>
        <v>Balanço Geral DF60"</v>
      </c>
      <c r="E124" s="61" t="str">
        <f t="shared" si="46"/>
        <v>Balanço Geral DF</v>
      </c>
      <c r="F124" s="38" t="s">
        <v>29</v>
      </c>
      <c r="G124" s="39" t="str">
        <f t="shared" ref="G124:J124" si="50">G90</f>
        <v>SEG/SEX</v>
      </c>
      <c r="H124" s="40" t="str">
        <f t="shared" si="50"/>
        <v>11H30</v>
      </c>
      <c r="I124" s="44">
        <f t="shared" si="50"/>
        <v>5.5</v>
      </c>
      <c r="J124" s="41">
        <f t="shared" si="50"/>
        <v>87033</v>
      </c>
      <c r="K124" s="51">
        <f t="shared" si="48"/>
        <v>15592</v>
      </c>
    </row>
    <row r="125" spans="2:11" x14ac:dyDescent="0.25">
      <c r="B125" s="165"/>
      <c r="C125" s="43"/>
      <c r="D125" s="47" t="str">
        <f t="shared" ref="D125:D152" si="51">E125&amp;F125</f>
        <v>Novela da tarde I60"</v>
      </c>
      <c r="E125" s="61" t="str">
        <f t="shared" si="46"/>
        <v>Novela da tarde I</v>
      </c>
      <c r="F125" s="38" t="s">
        <v>29</v>
      </c>
      <c r="G125" s="39" t="str">
        <f t="shared" ref="G125:J125" si="52">G91</f>
        <v>SEG/SEX</v>
      </c>
      <c r="H125" s="40" t="str">
        <f t="shared" si="52"/>
        <v>15H30</v>
      </c>
      <c r="I125" s="44">
        <f t="shared" si="52"/>
        <v>4.4000000000000004</v>
      </c>
      <c r="J125" s="41">
        <f t="shared" si="52"/>
        <v>66829</v>
      </c>
      <c r="K125" s="51">
        <f t="shared" si="48"/>
        <v>14000</v>
      </c>
    </row>
    <row r="126" spans="2:11" x14ac:dyDescent="0.25">
      <c r="B126" s="165"/>
      <c r="C126" s="43"/>
      <c r="D126" s="47" t="str">
        <f t="shared" si="51"/>
        <v>Cidade Alerta60"</v>
      </c>
      <c r="E126" s="61" t="str">
        <f t="shared" si="46"/>
        <v>Cidade Alerta</v>
      </c>
      <c r="F126" s="38" t="s">
        <v>29</v>
      </c>
      <c r="G126" s="39" t="str">
        <f t="shared" ref="G126:J126" si="53">G92</f>
        <v>SEG/SEX</v>
      </c>
      <c r="H126" s="40" t="str">
        <f t="shared" si="53"/>
        <v>16H30</v>
      </c>
      <c r="I126" s="44">
        <f t="shared" si="53"/>
        <v>4.8</v>
      </c>
      <c r="J126" s="41">
        <f t="shared" si="53"/>
        <v>75765</v>
      </c>
      <c r="K126" s="51">
        <f t="shared" si="48"/>
        <v>12768</v>
      </c>
    </row>
    <row r="127" spans="2:11" x14ac:dyDescent="0.25">
      <c r="B127" s="165"/>
      <c r="C127" s="43"/>
      <c r="D127" s="47" t="str">
        <f t="shared" si="51"/>
        <v>Cidade Alerta DF60"</v>
      </c>
      <c r="E127" s="61" t="str">
        <f t="shared" si="46"/>
        <v>Cidade Alerta DF</v>
      </c>
      <c r="F127" s="38" t="s">
        <v>29</v>
      </c>
      <c r="G127" s="39" t="str">
        <f t="shared" ref="G127:J127" si="54">G93</f>
        <v>SEG/SEX</v>
      </c>
      <c r="H127" s="40" t="str">
        <f t="shared" si="54"/>
        <v>18H00</v>
      </c>
      <c r="I127" s="44">
        <f t="shared" si="54"/>
        <v>7.4</v>
      </c>
      <c r="J127" s="41">
        <f t="shared" si="54"/>
        <v>120059</v>
      </c>
      <c r="K127" s="51">
        <f t="shared" si="48"/>
        <v>16392</v>
      </c>
    </row>
    <row r="128" spans="2:11" x14ac:dyDescent="0.25">
      <c r="B128" s="165"/>
      <c r="C128" s="43"/>
      <c r="D128" s="47" t="str">
        <f t="shared" si="51"/>
        <v>DF Record60"</v>
      </c>
      <c r="E128" s="61" t="str">
        <f t="shared" si="46"/>
        <v>DF Record</v>
      </c>
      <c r="F128" s="38" t="s">
        <v>29</v>
      </c>
      <c r="G128" s="39" t="str">
        <f t="shared" ref="G128:J128" si="55">G94</f>
        <v>SEG/SEX</v>
      </c>
      <c r="H128" s="40" t="str">
        <f t="shared" si="55"/>
        <v>19H15</v>
      </c>
      <c r="I128" s="44">
        <f t="shared" si="55"/>
        <v>7.3</v>
      </c>
      <c r="J128" s="41">
        <f t="shared" si="55"/>
        <v>118505</v>
      </c>
      <c r="K128" s="51">
        <f t="shared" si="48"/>
        <v>24368</v>
      </c>
    </row>
    <row r="129" spans="2:11" x14ac:dyDescent="0.25">
      <c r="B129" s="165"/>
      <c r="C129" s="43"/>
      <c r="D129" s="47" t="str">
        <f t="shared" si="51"/>
        <v>Jornal da Record60"</v>
      </c>
      <c r="E129" s="61" t="str">
        <f t="shared" si="46"/>
        <v>Jornal da Record</v>
      </c>
      <c r="F129" s="38" t="s">
        <v>29</v>
      </c>
      <c r="G129" s="39" t="str">
        <f t="shared" ref="G129:J129" si="56">G95</f>
        <v>SEG/SEX</v>
      </c>
      <c r="H129" s="40" t="str">
        <f t="shared" si="56"/>
        <v>19H55</v>
      </c>
      <c r="I129" s="44">
        <f t="shared" si="56"/>
        <v>7.7</v>
      </c>
      <c r="J129" s="41">
        <f t="shared" si="56"/>
        <v>125110</v>
      </c>
      <c r="K129" s="51">
        <f t="shared" si="48"/>
        <v>42204</v>
      </c>
    </row>
    <row r="130" spans="2:11" x14ac:dyDescent="0.25">
      <c r="B130" s="165"/>
      <c r="C130" s="43"/>
      <c r="D130" s="47" t="str">
        <f t="shared" si="51"/>
        <v>Novela 3 60"</v>
      </c>
      <c r="E130" s="61" t="str">
        <f t="shared" si="46"/>
        <v xml:space="preserve">Novela 3 </v>
      </c>
      <c r="F130" s="38" t="s">
        <v>29</v>
      </c>
      <c r="G130" s="39" t="str">
        <f t="shared" ref="G130:J130" si="57">G96</f>
        <v>SEG/SEX</v>
      </c>
      <c r="H130" s="40" t="str">
        <f t="shared" si="57"/>
        <v>21H00</v>
      </c>
      <c r="I130" s="44">
        <f t="shared" si="57"/>
        <v>7</v>
      </c>
      <c r="J130" s="41">
        <f t="shared" si="57"/>
        <v>115008</v>
      </c>
      <c r="K130" s="51">
        <f t="shared" si="48"/>
        <v>41768</v>
      </c>
    </row>
    <row r="131" spans="2:11" x14ac:dyDescent="0.25">
      <c r="B131" s="165"/>
      <c r="C131" s="43"/>
      <c r="D131" s="47" t="str">
        <f t="shared" si="51"/>
        <v>Novela 22H60"</v>
      </c>
      <c r="E131" s="61" t="str">
        <f t="shared" si="46"/>
        <v>Novela 22H</v>
      </c>
      <c r="F131" s="38" t="s">
        <v>29</v>
      </c>
      <c r="G131" s="39" t="str">
        <f t="shared" ref="G131:J131" si="58">G97</f>
        <v>SEG/SEX</v>
      </c>
      <c r="H131" s="40" t="str">
        <f t="shared" si="58"/>
        <v>22H00</v>
      </c>
      <c r="I131" s="44">
        <f t="shared" si="58"/>
        <v>5.5</v>
      </c>
      <c r="J131" s="41">
        <f t="shared" si="58"/>
        <v>91307</v>
      </c>
      <c r="K131" s="51">
        <f t="shared" si="48"/>
        <v>34634</v>
      </c>
    </row>
    <row r="132" spans="2:11" x14ac:dyDescent="0.25">
      <c r="B132" s="165"/>
      <c r="C132" s="43"/>
      <c r="D132" s="47" t="str">
        <f t="shared" si="51"/>
        <v>A Fazenda60"</v>
      </c>
      <c r="E132" s="61" t="str">
        <f t="shared" si="46"/>
        <v>A Fazenda</v>
      </c>
      <c r="F132" s="38" t="s">
        <v>29</v>
      </c>
      <c r="G132" s="39" t="str">
        <f t="shared" ref="G132:J132" si="59">G98</f>
        <v>SEG/DOM</v>
      </c>
      <c r="H132" s="40" t="str">
        <f t="shared" si="59"/>
        <v>22H30</v>
      </c>
      <c r="I132" s="44">
        <f t="shared" si="59"/>
        <v>5.3</v>
      </c>
      <c r="J132" s="41">
        <f t="shared" si="59"/>
        <v>81156</v>
      </c>
      <c r="K132" s="51">
        <f t="shared" si="48"/>
        <v>35914</v>
      </c>
    </row>
    <row r="133" spans="2:11" x14ac:dyDescent="0.25">
      <c r="B133" s="165"/>
      <c r="C133" s="43"/>
      <c r="D133" s="47" t="str">
        <f t="shared" si="51"/>
        <v>Série Prémium60"</v>
      </c>
      <c r="E133" s="61" t="str">
        <f t="shared" si="46"/>
        <v>Série Prémium</v>
      </c>
      <c r="F133" s="38" t="s">
        <v>29</v>
      </c>
      <c r="G133" s="39" t="str">
        <f t="shared" ref="G133:J133" si="60">G99</f>
        <v>SEG/SEX</v>
      </c>
      <c r="H133" s="40" t="str">
        <f t="shared" si="60"/>
        <v>23H45</v>
      </c>
      <c r="I133" s="44">
        <f t="shared" si="60"/>
        <v>2.5</v>
      </c>
      <c r="J133" s="41">
        <f t="shared" si="60"/>
        <v>35746</v>
      </c>
      <c r="K133" s="51">
        <f t="shared" si="48"/>
        <v>18330</v>
      </c>
    </row>
    <row r="134" spans="2:11" x14ac:dyDescent="0.25">
      <c r="B134" s="165"/>
      <c r="C134" s="43"/>
      <c r="D134" s="47" t="str">
        <f t="shared" si="51"/>
        <v>Quilos Mortais60"</v>
      </c>
      <c r="E134" s="61" t="str">
        <f t="shared" si="46"/>
        <v>Quilos Mortais</v>
      </c>
      <c r="F134" s="38" t="s">
        <v>29</v>
      </c>
      <c r="G134" s="39" t="str">
        <f t="shared" ref="G134:J134" si="61">G100</f>
        <v>SEG/SEX</v>
      </c>
      <c r="H134" s="40" t="str">
        <f t="shared" si="61"/>
        <v>23H15</v>
      </c>
      <c r="I134" s="44">
        <f t="shared" si="61"/>
        <v>4.0999999999999996</v>
      </c>
      <c r="J134" s="41">
        <f t="shared" si="61"/>
        <v>63721</v>
      </c>
      <c r="K134" s="51">
        <f t="shared" si="48"/>
        <v>18852</v>
      </c>
    </row>
    <row r="135" spans="2:11" x14ac:dyDescent="0.25">
      <c r="B135" s="165"/>
      <c r="C135" s="43"/>
      <c r="D135" s="47" t="str">
        <f t="shared" si="51"/>
        <v>Brasil Caminhoneiro60"</v>
      </c>
      <c r="E135" s="61" t="str">
        <f t="shared" si="46"/>
        <v>Brasil Caminhoneiro</v>
      </c>
      <c r="F135" s="38" t="s">
        <v>29</v>
      </c>
      <c r="G135" s="39" t="str">
        <f t="shared" ref="G135:J135" si="62">G101</f>
        <v>SÁB</v>
      </c>
      <c r="H135" s="40" t="str">
        <f t="shared" si="62"/>
        <v>07H00</v>
      </c>
      <c r="I135" s="44">
        <f t="shared" si="62"/>
        <v>0.7</v>
      </c>
      <c r="J135" s="41">
        <f t="shared" si="62"/>
        <v>11656</v>
      </c>
      <c r="K135" s="51">
        <f t="shared" si="48"/>
        <v>8072</v>
      </c>
    </row>
    <row r="136" spans="2:11" x14ac:dyDescent="0.25">
      <c r="B136" s="165"/>
      <c r="C136" s="43"/>
      <c r="D136" s="47" t="str">
        <f t="shared" si="51"/>
        <v>Fala Brasil - Ed. de Sábado60"</v>
      </c>
      <c r="E136" s="61" t="str">
        <f t="shared" si="46"/>
        <v>Fala Brasil - Ed. de Sábado</v>
      </c>
      <c r="F136" s="38" t="s">
        <v>29</v>
      </c>
      <c r="G136" s="39" t="str">
        <f t="shared" ref="G136:J136" si="63">G102</f>
        <v>SÁB</v>
      </c>
      <c r="H136" s="40" t="str">
        <f t="shared" si="63"/>
        <v>07H35</v>
      </c>
      <c r="I136" s="44">
        <f t="shared" si="63"/>
        <v>2.7</v>
      </c>
      <c r="J136" s="41">
        <f t="shared" si="63"/>
        <v>42351</v>
      </c>
      <c r="K136" s="51">
        <f t="shared" si="48"/>
        <v>9936</v>
      </c>
    </row>
    <row r="137" spans="2:11" ht="15" customHeight="1" x14ac:dyDescent="0.25">
      <c r="B137" s="165"/>
      <c r="C137" s="43"/>
      <c r="D137" s="47" t="str">
        <f t="shared" si="51"/>
        <v>Balanço Geral DF - Ed. de Sábado60"</v>
      </c>
      <c r="E137" s="61" t="str">
        <f t="shared" si="46"/>
        <v>Balanço Geral DF - Ed. de Sábado</v>
      </c>
      <c r="F137" s="38" t="s">
        <v>29</v>
      </c>
      <c r="G137" s="39" t="str">
        <f t="shared" ref="G137:J137" si="64">G103</f>
        <v>SÁB</v>
      </c>
      <c r="H137" s="40" t="str">
        <f t="shared" si="64"/>
        <v>13H00</v>
      </c>
      <c r="I137" s="44">
        <f t="shared" si="64"/>
        <v>4.4000000000000004</v>
      </c>
      <c r="J137" s="41">
        <f t="shared" si="64"/>
        <v>70326</v>
      </c>
      <c r="K137" s="51">
        <f t="shared" si="48"/>
        <v>15592</v>
      </c>
    </row>
    <row r="138" spans="2:11" ht="15" customHeight="1" x14ac:dyDescent="0.25">
      <c r="B138" s="165"/>
      <c r="C138" s="43"/>
      <c r="D138" s="47" t="str">
        <f t="shared" si="51"/>
        <v>Cine Aventura60"</v>
      </c>
      <c r="E138" s="61" t="str">
        <f t="shared" si="46"/>
        <v>Cine Aventura</v>
      </c>
      <c r="F138" s="38" t="s">
        <v>29</v>
      </c>
      <c r="G138" s="39" t="str">
        <f t="shared" ref="G138:J138" si="65">G104</f>
        <v>SÁB</v>
      </c>
      <c r="H138" s="40" t="str">
        <f t="shared" si="65"/>
        <v>15H00</v>
      </c>
      <c r="I138" s="44">
        <f t="shared" si="65"/>
        <v>3.6</v>
      </c>
      <c r="J138" s="41">
        <f t="shared" si="65"/>
        <v>59835</v>
      </c>
      <c r="K138" s="51">
        <f t="shared" si="48"/>
        <v>10856</v>
      </c>
    </row>
    <row r="139" spans="2:11" x14ac:dyDescent="0.25">
      <c r="B139" s="165"/>
      <c r="C139" s="43"/>
      <c r="D139" s="47" t="str">
        <f t="shared" si="51"/>
        <v>Cidade Alerta - Ed. de Sábado 160"</v>
      </c>
      <c r="E139" s="61" t="str">
        <f t="shared" si="46"/>
        <v>Cidade Alerta - Ed. de Sábado 1</v>
      </c>
      <c r="F139" s="38" t="s">
        <v>29</v>
      </c>
      <c r="G139" s="39" t="str">
        <f t="shared" ref="G139:J139" si="66">G105</f>
        <v>SÁB</v>
      </c>
      <c r="H139" s="40" t="str">
        <f t="shared" si="66"/>
        <v>17H00</v>
      </c>
      <c r="I139" s="44">
        <f t="shared" si="66"/>
        <v>3.9</v>
      </c>
      <c r="J139" s="41">
        <f t="shared" si="66"/>
        <v>62555</v>
      </c>
      <c r="K139" s="51">
        <f t="shared" si="48"/>
        <v>11546</v>
      </c>
    </row>
    <row r="140" spans="2:11" x14ac:dyDescent="0.25">
      <c r="B140" s="165"/>
      <c r="C140" s="43"/>
      <c r="D140" s="47" t="str">
        <f t="shared" si="51"/>
        <v>Jornal da Record - Ed. de Sábado60"</v>
      </c>
      <c r="E140" s="61" t="str">
        <f t="shared" si="46"/>
        <v>Jornal da Record - Ed. de Sábado</v>
      </c>
      <c r="F140" s="38" t="s">
        <v>29</v>
      </c>
      <c r="G140" s="39" t="str">
        <f t="shared" ref="G140:J140" si="67">G106</f>
        <v>SÁB</v>
      </c>
      <c r="H140" s="40" t="str">
        <f t="shared" si="67"/>
        <v>19H45</v>
      </c>
      <c r="I140" s="44">
        <f t="shared" si="67"/>
        <v>5.0999999999999996</v>
      </c>
      <c r="J140" s="41">
        <f t="shared" si="67"/>
        <v>84702</v>
      </c>
      <c r="K140" s="51">
        <f t="shared" si="48"/>
        <v>36638</v>
      </c>
    </row>
    <row r="141" spans="2:11" x14ac:dyDescent="0.25">
      <c r="B141" s="165"/>
      <c r="C141" s="43"/>
      <c r="D141" s="47" t="str">
        <f t="shared" si="51"/>
        <v>Cidade Alerta - Ed. de Sábado 260"</v>
      </c>
      <c r="E141" s="61" t="str">
        <f t="shared" si="46"/>
        <v>Cidade Alerta - Ed. de Sábado 2</v>
      </c>
      <c r="F141" s="38" t="s">
        <v>29</v>
      </c>
      <c r="G141" s="39" t="str">
        <f t="shared" ref="G141:J141" si="68">G107</f>
        <v>SÁB</v>
      </c>
      <c r="H141" s="40" t="str">
        <f t="shared" si="68"/>
        <v>21H00</v>
      </c>
      <c r="I141" s="44">
        <f t="shared" si="68"/>
        <v>4</v>
      </c>
      <c r="J141" s="41">
        <f t="shared" si="68"/>
        <v>66052</v>
      </c>
      <c r="K141" s="51">
        <f t="shared" si="48"/>
        <v>11546</v>
      </c>
    </row>
    <row r="142" spans="2:11" x14ac:dyDescent="0.25">
      <c r="B142" s="165"/>
      <c r="C142" s="43"/>
      <c r="D142" s="47" t="str">
        <f t="shared" si="51"/>
        <v>Super Tela60"</v>
      </c>
      <c r="E142" s="61" t="str">
        <f t="shared" si="46"/>
        <v>Super Tela</v>
      </c>
      <c r="F142" s="38" t="s">
        <v>29</v>
      </c>
      <c r="G142" s="39" t="str">
        <f t="shared" ref="G142:J142" si="69">G108</f>
        <v>SÁB</v>
      </c>
      <c r="H142" s="40" t="str">
        <f t="shared" si="69"/>
        <v>23H15</v>
      </c>
      <c r="I142" s="44">
        <f t="shared" si="69"/>
        <v>2.7</v>
      </c>
      <c r="J142" s="41">
        <f t="shared" si="69"/>
        <v>39243</v>
      </c>
      <c r="K142" s="51">
        <f t="shared" si="48"/>
        <v>18852</v>
      </c>
    </row>
    <row r="143" spans="2:11" x14ac:dyDescent="0.25">
      <c r="B143" s="165"/>
      <c r="C143" s="43"/>
      <c r="D143" s="47" t="str">
        <f t="shared" si="51"/>
        <v>Agro Record DF60"</v>
      </c>
      <c r="E143" s="61" t="str">
        <f t="shared" si="46"/>
        <v>Agro Record DF</v>
      </c>
      <c r="F143" s="38" t="s">
        <v>29</v>
      </c>
      <c r="G143" s="39" t="str">
        <f t="shared" ref="G143:J143" si="70">G109</f>
        <v>DOM</v>
      </c>
      <c r="H143" s="40" t="str">
        <f t="shared" si="70"/>
        <v>09H00</v>
      </c>
      <c r="I143" s="44">
        <f t="shared" si="70"/>
        <v>0.9</v>
      </c>
      <c r="J143" s="41">
        <f t="shared" si="70"/>
        <v>15153</v>
      </c>
      <c r="K143" s="51">
        <f t="shared" si="48"/>
        <v>7998</v>
      </c>
    </row>
    <row r="144" spans="2:11" x14ac:dyDescent="0.25">
      <c r="B144" s="165"/>
      <c r="C144" s="43"/>
      <c r="D144" s="47" t="str">
        <f t="shared" si="51"/>
        <v>Auto Record60"</v>
      </c>
      <c r="E144" s="61" t="str">
        <f t="shared" si="46"/>
        <v>Auto Record</v>
      </c>
      <c r="F144" s="38" t="s">
        <v>29</v>
      </c>
      <c r="G144" s="39" t="str">
        <f t="shared" ref="G144:J144" si="71">G110</f>
        <v>DOM</v>
      </c>
      <c r="H144" s="40" t="str">
        <f t="shared" si="71"/>
        <v>09H40</v>
      </c>
      <c r="I144" s="44">
        <f t="shared" si="71"/>
        <v>1.5</v>
      </c>
      <c r="J144" s="41">
        <f t="shared" si="71"/>
        <v>24478</v>
      </c>
      <c r="K144" s="51">
        <f t="shared" si="48"/>
        <v>10396</v>
      </c>
    </row>
    <row r="145" spans="2:11" x14ac:dyDescent="0.25">
      <c r="B145" s="165"/>
      <c r="C145" s="43"/>
      <c r="D145" s="47" t="str">
        <f t="shared" si="51"/>
        <v>Record Teen: Todo mundo odeia o Cris60"</v>
      </c>
      <c r="E145" s="61" t="str">
        <f t="shared" si="46"/>
        <v>Record Teen: Todo mundo odeia o Cris</v>
      </c>
      <c r="F145" s="38" t="s">
        <v>29</v>
      </c>
      <c r="G145" s="39" t="str">
        <f t="shared" ref="G145:J145" si="72">G111</f>
        <v>DOM</v>
      </c>
      <c r="H145" s="40" t="str">
        <f t="shared" si="72"/>
        <v>11H00</v>
      </c>
      <c r="I145" s="44">
        <f t="shared" si="72"/>
        <v>2.2000000000000002</v>
      </c>
      <c r="J145" s="41">
        <f t="shared" si="72"/>
        <v>37300</v>
      </c>
      <c r="K145" s="51">
        <f t="shared" si="48"/>
        <v>0</v>
      </c>
    </row>
    <row r="146" spans="2:11" x14ac:dyDescent="0.25">
      <c r="B146" s="165"/>
      <c r="C146" s="43"/>
      <c r="D146" s="47" t="str">
        <f t="shared" si="51"/>
        <v>Record Teen: Eu, a patroa e as crianças60"</v>
      </c>
      <c r="E146" s="61" t="str">
        <f t="shared" si="46"/>
        <v>Record Teen: Eu, a patroa e as crianças</v>
      </c>
      <c r="F146" s="38" t="s">
        <v>29</v>
      </c>
      <c r="G146" s="39" t="str">
        <f t="shared" ref="G146:J146" si="73">G112</f>
        <v>DOM</v>
      </c>
      <c r="H146" s="40" t="str">
        <f t="shared" si="73"/>
        <v>12H15</v>
      </c>
      <c r="I146" s="44">
        <f t="shared" si="73"/>
        <v>2.5</v>
      </c>
      <c r="J146" s="41">
        <f t="shared" si="73"/>
        <v>40797</v>
      </c>
      <c r="K146" s="51">
        <f t="shared" si="48"/>
        <v>15158</v>
      </c>
    </row>
    <row r="147" spans="2:11" x14ac:dyDescent="0.25">
      <c r="B147" s="165"/>
      <c r="C147" s="43"/>
      <c r="D147" s="47" t="str">
        <f t="shared" si="51"/>
        <v>Cine Maior60"</v>
      </c>
      <c r="E147" s="61" t="str">
        <f t="shared" si="46"/>
        <v>Cine Maior</v>
      </c>
      <c r="F147" s="38" t="s">
        <v>29</v>
      </c>
      <c r="G147" s="39" t="str">
        <f t="shared" ref="G147:J147" si="74">G113</f>
        <v>DOM</v>
      </c>
      <c r="H147" s="40" t="str">
        <f t="shared" si="74"/>
        <v>14H00</v>
      </c>
      <c r="I147" s="44">
        <f t="shared" si="74"/>
        <v>3.4</v>
      </c>
      <c r="J147" s="41">
        <f t="shared" si="74"/>
        <v>52841</v>
      </c>
      <c r="K147" s="51">
        <f t="shared" si="48"/>
        <v>15158</v>
      </c>
    </row>
    <row r="148" spans="2:11" x14ac:dyDescent="0.25">
      <c r="B148" s="165"/>
      <c r="C148" s="43"/>
      <c r="D148" s="47" t="str">
        <f t="shared" si="51"/>
        <v>Power Couple Ed. Domingo60"</v>
      </c>
      <c r="E148" s="61" t="str">
        <f t="shared" si="46"/>
        <v>Power Couple Ed. Domingo</v>
      </c>
      <c r="F148" s="38" t="s">
        <v>29</v>
      </c>
      <c r="G148" s="39" t="str">
        <f t="shared" ref="G148:J148" si="75">G114</f>
        <v>DOM</v>
      </c>
      <c r="H148" s="40" t="str">
        <f t="shared" si="75"/>
        <v>14H00</v>
      </c>
      <c r="I148" s="44">
        <f t="shared" si="75"/>
        <v>2.8</v>
      </c>
      <c r="J148" s="41">
        <f t="shared" si="75"/>
        <v>41574</v>
      </c>
      <c r="K148" s="51">
        <f t="shared" si="48"/>
        <v>0</v>
      </c>
    </row>
    <row r="149" spans="2:11" x14ac:dyDescent="0.25">
      <c r="B149" s="165"/>
      <c r="C149" s="43"/>
      <c r="D149" s="47" t="str">
        <f t="shared" si="51"/>
        <v>Game dos 10060"</v>
      </c>
      <c r="E149" s="61" t="str">
        <f t="shared" si="46"/>
        <v>Game dos 100</v>
      </c>
      <c r="F149" s="38" t="s">
        <v>29</v>
      </c>
      <c r="G149" s="39" t="str">
        <f t="shared" ref="G149:J149" si="76">G115</f>
        <v>DOM</v>
      </c>
      <c r="H149" s="40" t="str">
        <f t="shared" si="76"/>
        <v>14H15</v>
      </c>
      <c r="I149" s="44">
        <f t="shared" si="76"/>
        <v>0</v>
      </c>
      <c r="J149" s="41">
        <f t="shared" si="76"/>
        <v>0</v>
      </c>
      <c r="K149" s="51">
        <f t="shared" si="48"/>
        <v>0</v>
      </c>
    </row>
    <row r="150" spans="2:11" x14ac:dyDescent="0.25">
      <c r="B150" s="165"/>
      <c r="C150" s="43"/>
      <c r="D150" s="47" t="str">
        <f t="shared" si="51"/>
        <v>Acerte ou Caia60"</v>
      </c>
      <c r="E150" s="61" t="str">
        <f t="shared" si="46"/>
        <v>Acerte ou Caia</v>
      </c>
      <c r="F150" s="38" t="s">
        <v>29</v>
      </c>
      <c r="G150" s="39" t="str">
        <f t="shared" ref="G150:J150" si="77">G116</f>
        <v>DOM</v>
      </c>
      <c r="H150" s="40" t="str">
        <f t="shared" si="77"/>
        <v>15H45</v>
      </c>
      <c r="I150" s="44">
        <f t="shared" si="77"/>
        <v>5.4</v>
      </c>
      <c r="J150" s="41">
        <f t="shared" si="77"/>
        <v>84702</v>
      </c>
      <c r="K150" s="51">
        <f t="shared" si="48"/>
        <v>24286</v>
      </c>
    </row>
    <row r="151" spans="2:11" x14ac:dyDescent="0.25">
      <c r="B151" s="165"/>
      <c r="C151" s="43"/>
      <c r="D151" s="47" t="str">
        <f t="shared" si="51"/>
        <v>Love&amp;Dance60"</v>
      </c>
      <c r="E151" s="61" t="str">
        <f t="shared" si="46"/>
        <v>Love&amp;Dance</v>
      </c>
      <c r="F151" s="38" t="s">
        <v>29</v>
      </c>
      <c r="G151" s="39" t="str">
        <f t="shared" ref="G151:J151" si="78">G117</f>
        <v>DOM</v>
      </c>
      <c r="H151" s="40" t="str">
        <f t="shared" si="78"/>
        <v>18H15</v>
      </c>
      <c r="I151" s="44">
        <f t="shared" si="78"/>
        <v>4.3</v>
      </c>
      <c r="J151" s="41">
        <f t="shared" si="78"/>
        <v>68772</v>
      </c>
      <c r="K151" s="51">
        <f t="shared" si="48"/>
        <v>24286</v>
      </c>
    </row>
    <row r="152" spans="2:11" x14ac:dyDescent="0.25">
      <c r="B152" s="165"/>
      <c r="C152" s="43"/>
      <c r="D152" s="47" t="str">
        <f t="shared" si="51"/>
        <v>Domingo Espetacular60"</v>
      </c>
      <c r="E152" s="61" t="str">
        <f t="shared" si="46"/>
        <v>Domingo Espetacular</v>
      </c>
      <c r="F152" s="38" t="s">
        <v>29</v>
      </c>
      <c r="G152" s="39" t="str">
        <f t="shared" ref="G152:J152" si="79">G118</f>
        <v>DOM</v>
      </c>
      <c r="H152" s="40" t="str">
        <f t="shared" si="79"/>
        <v>19H45</v>
      </c>
      <c r="I152" s="44">
        <f t="shared" si="79"/>
        <v>7.3</v>
      </c>
      <c r="J152" s="41">
        <f t="shared" si="79"/>
        <v>118505</v>
      </c>
      <c r="K152" s="51">
        <f t="shared" si="48"/>
        <v>39754</v>
      </c>
    </row>
    <row r="153" spans="2:11" x14ac:dyDescent="0.25">
      <c r="B153" s="165"/>
      <c r="C153" s="43"/>
      <c r="D153" s="47" t="str">
        <f>E153&amp;F153</f>
        <v>Esporte Record60"</v>
      </c>
      <c r="E153" s="61" t="str">
        <f t="shared" si="46"/>
        <v>Esporte Record</v>
      </c>
      <c r="F153" s="38" t="s">
        <v>29</v>
      </c>
      <c r="G153" s="39" t="str">
        <f t="shared" ref="G153:J153" si="80">G119</f>
        <v>DOM</v>
      </c>
      <c r="H153" s="40" t="str">
        <f t="shared" si="80"/>
        <v>23H00</v>
      </c>
      <c r="I153" s="44">
        <f t="shared" si="80"/>
        <v>2.1</v>
      </c>
      <c r="J153" s="41">
        <f t="shared" si="80"/>
        <v>31472</v>
      </c>
      <c r="K153" s="51">
        <f t="shared" si="48"/>
        <v>23004</v>
      </c>
    </row>
    <row r="154" spans="2:11" x14ac:dyDescent="0.25">
      <c r="B154" s="166"/>
      <c r="C154" s="43"/>
      <c r="D154" s="64" t="str">
        <f>E154&amp;F154</f>
        <v>Série De Domingo60"</v>
      </c>
      <c r="E154" s="72" t="str">
        <f t="shared" si="46"/>
        <v>Série De Domingo</v>
      </c>
      <c r="F154" s="75" t="s">
        <v>29</v>
      </c>
      <c r="G154" s="80" t="str">
        <f t="shared" ref="G154:J154" si="81">G120</f>
        <v>DOM</v>
      </c>
      <c r="H154" s="78" t="str">
        <f t="shared" si="81"/>
        <v>00H15</v>
      </c>
      <c r="I154" s="83">
        <f t="shared" si="81"/>
        <v>1.1000000000000001</v>
      </c>
      <c r="J154" s="77">
        <f t="shared" si="81"/>
        <v>17096</v>
      </c>
      <c r="K154" s="65">
        <f t="shared" si="48"/>
        <v>9196</v>
      </c>
    </row>
    <row r="155" spans="2:11" x14ac:dyDescent="0.25">
      <c r="B155" s="162" t="s">
        <v>110</v>
      </c>
      <c r="C155" s="43"/>
      <c r="D155" s="49" t="str">
        <f t="shared" ref="D155:D156" si="82">E155&amp;F155</f>
        <v>DF No Ar DF5"</v>
      </c>
      <c r="E155" s="61" t="str">
        <f t="shared" ref="E155:E188" si="83">E53</f>
        <v>DF No Ar DF</v>
      </c>
      <c r="F155" s="38" t="s">
        <v>78</v>
      </c>
      <c r="G155" s="39" t="str">
        <f t="shared" ref="G155:J174" si="84">G19</f>
        <v>SEG/SEX</v>
      </c>
      <c r="H155" s="39" t="str">
        <f t="shared" si="84"/>
        <v>07H00</v>
      </c>
      <c r="I155" s="85">
        <f t="shared" si="84"/>
        <v>1.7</v>
      </c>
      <c r="J155" s="84">
        <f t="shared" si="84"/>
        <v>26421</v>
      </c>
      <c r="K155" s="54">
        <f t="shared" ref="K155:K188" si="85">K19*0.375</f>
        <v>1531.5</v>
      </c>
    </row>
    <row r="156" spans="2:11" x14ac:dyDescent="0.25">
      <c r="B156" s="162"/>
      <c r="C156" s="43"/>
      <c r="D156" s="47" t="str">
        <f t="shared" si="82"/>
        <v>Fala Brasil5"</v>
      </c>
      <c r="E156" s="61" t="str">
        <f t="shared" si="83"/>
        <v>Fala Brasil</v>
      </c>
      <c r="F156" s="38" t="s">
        <v>78</v>
      </c>
      <c r="G156" s="39" t="str">
        <f t="shared" si="84"/>
        <v>SEG/SEX</v>
      </c>
      <c r="H156" s="39" t="str">
        <f t="shared" si="84"/>
        <v>08H30</v>
      </c>
      <c r="I156" s="85">
        <f t="shared" si="84"/>
        <v>2.2999999999999998</v>
      </c>
      <c r="J156" s="84">
        <f t="shared" si="84"/>
        <v>36134</v>
      </c>
      <c r="K156" s="54">
        <f t="shared" si="85"/>
        <v>2161.875</v>
      </c>
    </row>
    <row r="157" spans="2:11" x14ac:dyDescent="0.25">
      <c r="B157" s="162"/>
      <c r="C157" s="43"/>
      <c r="D157" s="47" t="str">
        <f>E157&amp;F157</f>
        <v>Hoje em Dia5"</v>
      </c>
      <c r="E157" s="61" t="str">
        <f t="shared" si="83"/>
        <v>Hoje em Dia</v>
      </c>
      <c r="F157" s="38" t="s">
        <v>78</v>
      </c>
      <c r="G157" s="39" t="str">
        <f t="shared" si="84"/>
        <v>SEG/SEX</v>
      </c>
      <c r="H157" s="39" t="str">
        <f t="shared" si="84"/>
        <v>09H30</v>
      </c>
      <c r="I157" s="85">
        <f t="shared" si="84"/>
        <v>2.4</v>
      </c>
      <c r="J157" s="84">
        <f t="shared" si="84"/>
        <v>38465</v>
      </c>
      <c r="K157" s="54">
        <f t="shared" si="85"/>
        <v>2035.5</v>
      </c>
    </row>
    <row r="158" spans="2:11" x14ac:dyDescent="0.25">
      <c r="B158" s="162"/>
      <c r="C158" s="43"/>
      <c r="D158" s="47" t="str">
        <f>E158&amp;F158</f>
        <v>Balanço Geral DF5"</v>
      </c>
      <c r="E158" s="61" t="str">
        <f t="shared" si="83"/>
        <v>Balanço Geral DF</v>
      </c>
      <c r="F158" s="38" t="s">
        <v>78</v>
      </c>
      <c r="G158" s="39" t="str">
        <f t="shared" si="84"/>
        <v>SEG/SEX</v>
      </c>
      <c r="H158" s="39" t="str">
        <f t="shared" si="84"/>
        <v>11H30</v>
      </c>
      <c r="I158" s="85">
        <f t="shared" si="84"/>
        <v>5.5</v>
      </c>
      <c r="J158" s="84">
        <f t="shared" si="84"/>
        <v>87033</v>
      </c>
      <c r="K158" s="54">
        <f t="shared" si="85"/>
        <v>2923.5</v>
      </c>
    </row>
    <row r="159" spans="2:11" x14ac:dyDescent="0.25">
      <c r="B159" s="162"/>
      <c r="C159" s="43"/>
      <c r="D159" s="47" t="str">
        <f t="shared" ref="D159:D186" si="86">E159&amp;F159</f>
        <v>Novela da tarde I5"</v>
      </c>
      <c r="E159" s="61" t="str">
        <f t="shared" si="83"/>
        <v>Novela da tarde I</v>
      </c>
      <c r="F159" s="38" t="s">
        <v>78</v>
      </c>
      <c r="G159" s="39" t="str">
        <f t="shared" si="84"/>
        <v>SEG/SEX</v>
      </c>
      <c r="H159" s="39" t="str">
        <f t="shared" si="84"/>
        <v>15H30</v>
      </c>
      <c r="I159" s="85">
        <f t="shared" si="84"/>
        <v>4.4000000000000004</v>
      </c>
      <c r="J159" s="84">
        <f t="shared" si="84"/>
        <v>66829</v>
      </c>
      <c r="K159" s="54">
        <f t="shared" si="85"/>
        <v>2625</v>
      </c>
    </row>
    <row r="160" spans="2:11" x14ac:dyDescent="0.25">
      <c r="B160" s="162"/>
      <c r="C160" s="43"/>
      <c r="D160" s="47" t="str">
        <f t="shared" si="86"/>
        <v>Cidade Alerta5"</v>
      </c>
      <c r="E160" s="61" t="str">
        <f t="shared" si="83"/>
        <v>Cidade Alerta</v>
      </c>
      <c r="F160" s="38" t="s">
        <v>78</v>
      </c>
      <c r="G160" s="39" t="str">
        <f t="shared" si="84"/>
        <v>SEG/SEX</v>
      </c>
      <c r="H160" s="39" t="str">
        <f t="shared" si="84"/>
        <v>16H30</v>
      </c>
      <c r="I160" s="85">
        <f t="shared" si="84"/>
        <v>4.8</v>
      </c>
      <c r="J160" s="84">
        <f t="shared" si="84"/>
        <v>75765</v>
      </c>
      <c r="K160" s="54">
        <f t="shared" si="85"/>
        <v>2394</v>
      </c>
    </row>
    <row r="161" spans="2:11" x14ac:dyDescent="0.25">
      <c r="B161" s="162"/>
      <c r="C161" s="43"/>
      <c r="D161" s="47" t="str">
        <f t="shared" si="86"/>
        <v>Cidade Alerta DF5"</v>
      </c>
      <c r="E161" s="61" t="str">
        <f t="shared" si="83"/>
        <v>Cidade Alerta DF</v>
      </c>
      <c r="F161" s="38" t="s">
        <v>78</v>
      </c>
      <c r="G161" s="39" t="str">
        <f t="shared" si="84"/>
        <v>SEG/SEX</v>
      </c>
      <c r="H161" s="39" t="str">
        <f t="shared" si="84"/>
        <v>18H00</v>
      </c>
      <c r="I161" s="85">
        <f t="shared" si="84"/>
        <v>7.4</v>
      </c>
      <c r="J161" s="84">
        <f t="shared" si="84"/>
        <v>120059</v>
      </c>
      <c r="K161" s="54">
        <f t="shared" si="85"/>
        <v>3073.5</v>
      </c>
    </row>
    <row r="162" spans="2:11" x14ac:dyDescent="0.25">
      <c r="B162" s="162"/>
      <c r="C162" s="43"/>
      <c r="D162" s="47" t="str">
        <f t="shared" si="86"/>
        <v>DF Record5"</v>
      </c>
      <c r="E162" s="61" t="str">
        <f t="shared" si="83"/>
        <v>DF Record</v>
      </c>
      <c r="F162" s="38" t="s">
        <v>78</v>
      </c>
      <c r="G162" s="39" t="str">
        <f t="shared" si="84"/>
        <v>SEG/SEX</v>
      </c>
      <c r="H162" s="39" t="str">
        <f t="shared" si="84"/>
        <v>19H15</v>
      </c>
      <c r="I162" s="85">
        <f t="shared" si="84"/>
        <v>7.3</v>
      </c>
      <c r="J162" s="84">
        <f t="shared" si="84"/>
        <v>118505</v>
      </c>
      <c r="K162" s="54">
        <f t="shared" si="85"/>
        <v>4569</v>
      </c>
    </row>
    <row r="163" spans="2:11" x14ac:dyDescent="0.25">
      <c r="B163" s="162"/>
      <c r="C163" s="43"/>
      <c r="D163" s="47" t="str">
        <f t="shared" si="86"/>
        <v>Jornal da Record5"</v>
      </c>
      <c r="E163" s="61" t="str">
        <f t="shared" si="83"/>
        <v>Jornal da Record</v>
      </c>
      <c r="F163" s="38" t="s">
        <v>78</v>
      </c>
      <c r="G163" s="39" t="str">
        <f t="shared" si="84"/>
        <v>SEG/SEX</v>
      </c>
      <c r="H163" s="39" t="str">
        <f t="shared" si="84"/>
        <v>19H55</v>
      </c>
      <c r="I163" s="85">
        <f t="shared" si="84"/>
        <v>7.7</v>
      </c>
      <c r="J163" s="84">
        <f t="shared" si="84"/>
        <v>125110</v>
      </c>
      <c r="K163" s="54">
        <f t="shared" si="85"/>
        <v>7913.25</v>
      </c>
    </row>
    <row r="164" spans="2:11" x14ac:dyDescent="0.25">
      <c r="B164" s="162"/>
      <c r="C164" s="43"/>
      <c r="D164" s="47" t="str">
        <f t="shared" si="86"/>
        <v>Novela 3 5"</v>
      </c>
      <c r="E164" s="61" t="str">
        <f t="shared" si="83"/>
        <v xml:space="preserve">Novela 3 </v>
      </c>
      <c r="F164" s="38" t="s">
        <v>78</v>
      </c>
      <c r="G164" s="39" t="str">
        <f t="shared" si="84"/>
        <v>SEG/SEX</v>
      </c>
      <c r="H164" s="39" t="str">
        <f t="shared" si="84"/>
        <v>21H00</v>
      </c>
      <c r="I164" s="85">
        <f t="shared" si="84"/>
        <v>7</v>
      </c>
      <c r="J164" s="84">
        <f t="shared" si="84"/>
        <v>115008</v>
      </c>
      <c r="K164" s="54">
        <f t="shared" si="85"/>
        <v>7831.5</v>
      </c>
    </row>
    <row r="165" spans="2:11" x14ac:dyDescent="0.25">
      <c r="B165" s="162"/>
      <c r="C165" s="43"/>
      <c r="D165" s="47" t="str">
        <f t="shared" si="86"/>
        <v>Novela 22H5"</v>
      </c>
      <c r="E165" s="61" t="str">
        <f t="shared" si="83"/>
        <v>Novela 22H</v>
      </c>
      <c r="F165" s="38" t="s">
        <v>78</v>
      </c>
      <c r="G165" s="39" t="str">
        <f t="shared" si="84"/>
        <v>SEG/SEX</v>
      </c>
      <c r="H165" s="39" t="str">
        <f t="shared" si="84"/>
        <v>22H00</v>
      </c>
      <c r="I165" s="85">
        <f t="shared" si="84"/>
        <v>5.5</v>
      </c>
      <c r="J165" s="84">
        <f t="shared" si="84"/>
        <v>91307</v>
      </c>
      <c r="K165" s="54">
        <f t="shared" si="85"/>
        <v>6493.875</v>
      </c>
    </row>
    <row r="166" spans="2:11" x14ac:dyDescent="0.25">
      <c r="B166" s="162"/>
      <c r="C166" s="43"/>
      <c r="D166" s="47" t="str">
        <f t="shared" si="86"/>
        <v>A Fazenda5"</v>
      </c>
      <c r="E166" s="61" t="str">
        <f t="shared" si="83"/>
        <v>A Fazenda</v>
      </c>
      <c r="F166" s="38" t="s">
        <v>78</v>
      </c>
      <c r="G166" s="39" t="str">
        <f t="shared" si="84"/>
        <v>SEG/DOM</v>
      </c>
      <c r="H166" s="39" t="str">
        <f t="shared" si="84"/>
        <v>22H30</v>
      </c>
      <c r="I166" s="85">
        <f t="shared" si="84"/>
        <v>5.3</v>
      </c>
      <c r="J166" s="84">
        <f t="shared" si="84"/>
        <v>81156</v>
      </c>
      <c r="K166" s="54">
        <f t="shared" si="85"/>
        <v>6733.875</v>
      </c>
    </row>
    <row r="167" spans="2:11" x14ac:dyDescent="0.25">
      <c r="B167" s="162"/>
      <c r="C167" s="43"/>
      <c r="D167" s="47" t="str">
        <f t="shared" si="86"/>
        <v>Série Prémium5"</v>
      </c>
      <c r="E167" s="61" t="str">
        <f t="shared" si="83"/>
        <v>Série Prémium</v>
      </c>
      <c r="F167" s="38" t="s">
        <v>78</v>
      </c>
      <c r="G167" s="39" t="str">
        <f t="shared" si="84"/>
        <v>SEG/SEX</v>
      </c>
      <c r="H167" s="39" t="str">
        <f t="shared" si="84"/>
        <v>23H45</v>
      </c>
      <c r="I167" s="85">
        <f t="shared" si="84"/>
        <v>2.5</v>
      </c>
      <c r="J167" s="84">
        <f t="shared" si="84"/>
        <v>35746</v>
      </c>
      <c r="K167" s="54">
        <f t="shared" si="85"/>
        <v>3436.875</v>
      </c>
    </row>
    <row r="168" spans="2:11" ht="15" customHeight="1" x14ac:dyDescent="0.25">
      <c r="B168" s="162"/>
      <c r="C168" s="43"/>
      <c r="D168" s="47" t="str">
        <f t="shared" si="86"/>
        <v>Quilos Mortais5"</v>
      </c>
      <c r="E168" s="61" t="str">
        <f t="shared" si="83"/>
        <v>Quilos Mortais</v>
      </c>
      <c r="F168" s="38" t="s">
        <v>78</v>
      </c>
      <c r="G168" s="39" t="str">
        <f t="shared" si="84"/>
        <v>SEG/SEX</v>
      </c>
      <c r="H168" s="39" t="str">
        <f t="shared" si="84"/>
        <v>23H15</v>
      </c>
      <c r="I168" s="85">
        <f t="shared" si="84"/>
        <v>4.0999999999999996</v>
      </c>
      <c r="J168" s="84">
        <f t="shared" si="84"/>
        <v>63721</v>
      </c>
      <c r="K168" s="54">
        <f t="shared" si="85"/>
        <v>3534.75</v>
      </c>
    </row>
    <row r="169" spans="2:11" x14ac:dyDescent="0.25">
      <c r="B169" s="162"/>
      <c r="C169" s="43"/>
      <c r="D169" s="47" t="str">
        <f t="shared" si="86"/>
        <v>Brasil Caminhoneiro5"</v>
      </c>
      <c r="E169" s="61" t="str">
        <f t="shared" si="83"/>
        <v>Brasil Caminhoneiro</v>
      </c>
      <c r="F169" s="38" t="s">
        <v>78</v>
      </c>
      <c r="G169" s="39" t="str">
        <f t="shared" si="84"/>
        <v>SÁB</v>
      </c>
      <c r="H169" s="39" t="str">
        <f t="shared" si="84"/>
        <v>07H00</v>
      </c>
      <c r="I169" s="85">
        <f t="shared" si="84"/>
        <v>0.7</v>
      </c>
      <c r="J169" s="84">
        <f t="shared" si="84"/>
        <v>11656</v>
      </c>
      <c r="K169" s="54">
        <f t="shared" si="85"/>
        <v>1513.5</v>
      </c>
    </row>
    <row r="170" spans="2:11" x14ac:dyDescent="0.25">
      <c r="B170" s="162"/>
      <c r="C170" s="43"/>
      <c r="D170" s="47" t="str">
        <f t="shared" si="86"/>
        <v>Fala Brasil - Ed. de Sábado5"</v>
      </c>
      <c r="E170" s="61" t="str">
        <f t="shared" si="83"/>
        <v>Fala Brasil - Ed. de Sábado</v>
      </c>
      <c r="F170" s="38" t="s">
        <v>78</v>
      </c>
      <c r="G170" s="39" t="str">
        <f t="shared" si="84"/>
        <v>SÁB</v>
      </c>
      <c r="H170" s="39" t="str">
        <f t="shared" si="84"/>
        <v>07H35</v>
      </c>
      <c r="I170" s="85">
        <f t="shared" si="84"/>
        <v>2.7</v>
      </c>
      <c r="J170" s="84">
        <f t="shared" si="84"/>
        <v>42351</v>
      </c>
      <c r="K170" s="54">
        <f t="shared" si="85"/>
        <v>1863</v>
      </c>
    </row>
    <row r="171" spans="2:11" x14ac:dyDescent="0.25">
      <c r="B171" s="162"/>
      <c r="C171" s="43"/>
      <c r="D171" s="47" t="str">
        <f t="shared" si="86"/>
        <v>Balanço Geral DF - Ed. de Sábado5"</v>
      </c>
      <c r="E171" s="61" t="str">
        <f t="shared" si="83"/>
        <v>Balanço Geral DF - Ed. de Sábado</v>
      </c>
      <c r="F171" s="38" t="s">
        <v>78</v>
      </c>
      <c r="G171" s="39" t="str">
        <f t="shared" si="84"/>
        <v>SÁB</v>
      </c>
      <c r="H171" s="39" t="str">
        <f t="shared" si="84"/>
        <v>13H00</v>
      </c>
      <c r="I171" s="85">
        <f t="shared" si="84"/>
        <v>4.4000000000000004</v>
      </c>
      <c r="J171" s="84">
        <f t="shared" si="84"/>
        <v>70326</v>
      </c>
      <c r="K171" s="54">
        <f t="shared" si="85"/>
        <v>2923.5</v>
      </c>
    </row>
    <row r="172" spans="2:11" x14ac:dyDescent="0.25">
      <c r="B172" s="162"/>
      <c r="C172" s="43"/>
      <c r="D172" s="47" t="str">
        <f t="shared" si="86"/>
        <v>Cine Aventura5"</v>
      </c>
      <c r="E172" s="61" t="str">
        <f t="shared" si="83"/>
        <v>Cine Aventura</v>
      </c>
      <c r="F172" s="38" t="s">
        <v>78</v>
      </c>
      <c r="G172" s="39" t="str">
        <f t="shared" si="84"/>
        <v>SÁB</v>
      </c>
      <c r="H172" s="39" t="str">
        <f t="shared" si="84"/>
        <v>15H00</v>
      </c>
      <c r="I172" s="85">
        <f t="shared" si="84"/>
        <v>3.6</v>
      </c>
      <c r="J172" s="84">
        <f t="shared" si="84"/>
        <v>59835</v>
      </c>
      <c r="K172" s="54">
        <f t="shared" si="85"/>
        <v>2035.5</v>
      </c>
    </row>
    <row r="173" spans="2:11" x14ac:dyDescent="0.25">
      <c r="B173" s="162"/>
      <c r="C173" s="43"/>
      <c r="D173" s="47" t="str">
        <f t="shared" si="86"/>
        <v>Cidade Alerta - Ed. de Sábado 15"</v>
      </c>
      <c r="E173" s="61" t="str">
        <f t="shared" si="83"/>
        <v>Cidade Alerta - Ed. de Sábado 1</v>
      </c>
      <c r="F173" s="38" t="s">
        <v>78</v>
      </c>
      <c r="G173" s="39" t="str">
        <f t="shared" si="84"/>
        <v>SÁB</v>
      </c>
      <c r="H173" s="39" t="str">
        <f t="shared" si="84"/>
        <v>17H00</v>
      </c>
      <c r="I173" s="85">
        <f t="shared" si="84"/>
        <v>3.9</v>
      </c>
      <c r="J173" s="84">
        <f t="shared" si="84"/>
        <v>62555</v>
      </c>
      <c r="K173" s="54">
        <f t="shared" si="85"/>
        <v>2164.875</v>
      </c>
    </row>
    <row r="174" spans="2:11" x14ac:dyDescent="0.25">
      <c r="B174" s="162"/>
      <c r="C174" s="43"/>
      <c r="D174" s="47" t="str">
        <f t="shared" si="86"/>
        <v>Jornal da Record - Ed. de Sábado5"</v>
      </c>
      <c r="E174" s="61" t="str">
        <f t="shared" si="83"/>
        <v>Jornal da Record - Ed. de Sábado</v>
      </c>
      <c r="F174" s="38" t="s">
        <v>78</v>
      </c>
      <c r="G174" s="39" t="str">
        <f t="shared" si="84"/>
        <v>SÁB</v>
      </c>
      <c r="H174" s="39" t="str">
        <f t="shared" si="84"/>
        <v>19H45</v>
      </c>
      <c r="I174" s="85">
        <f t="shared" si="84"/>
        <v>5.0999999999999996</v>
      </c>
      <c r="J174" s="84">
        <f t="shared" si="84"/>
        <v>84702</v>
      </c>
      <c r="K174" s="54">
        <f t="shared" si="85"/>
        <v>6869.625</v>
      </c>
    </row>
    <row r="175" spans="2:11" x14ac:dyDescent="0.25">
      <c r="B175" s="162"/>
      <c r="C175" s="43"/>
      <c r="D175" s="47" t="str">
        <f t="shared" si="86"/>
        <v>Cidade Alerta - Ed. de Sábado 25"</v>
      </c>
      <c r="E175" s="61" t="str">
        <f t="shared" si="83"/>
        <v>Cidade Alerta - Ed. de Sábado 2</v>
      </c>
      <c r="F175" s="38" t="s">
        <v>78</v>
      </c>
      <c r="G175" s="39" t="str">
        <f t="shared" ref="G175:J188" si="87">G39</f>
        <v>SÁB</v>
      </c>
      <c r="H175" s="39" t="str">
        <f t="shared" si="87"/>
        <v>21H00</v>
      </c>
      <c r="I175" s="85">
        <f t="shared" si="87"/>
        <v>4</v>
      </c>
      <c r="J175" s="84">
        <f t="shared" si="87"/>
        <v>66052</v>
      </c>
      <c r="K175" s="54">
        <f t="shared" si="85"/>
        <v>2164.875</v>
      </c>
    </row>
    <row r="176" spans="2:11" x14ac:dyDescent="0.25">
      <c r="B176" s="162"/>
      <c r="C176" s="43"/>
      <c r="D176" s="47" t="str">
        <f t="shared" si="86"/>
        <v>Super Tela5"</v>
      </c>
      <c r="E176" s="61" t="str">
        <f t="shared" si="83"/>
        <v>Super Tela</v>
      </c>
      <c r="F176" s="38" t="s">
        <v>78</v>
      </c>
      <c r="G176" s="39" t="str">
        <f t="shared" si="87"/>
        <v>SÁB</v>
      </c>
      <c r="H176" s="39" t="str">
        <f t="shared" si="87"/>
        <v>23H15</v>
      </c>
      <c r="I176" s="85">
        <f t="shared" si="87"/>
        <v>2.7</v>
      </c>
      <c r="J176" s="84">
        <f t="shared" si="87"/>
        <v>39243</v>
      </c>
      <c r="K176" s="54">
        <f t="shared" si="85"/>
        <v>3534.75</v>
      </c>
    </row>
    <row r="177" spans="2:11" x14ac:dyDescent="0.25">
      <c r="B177" s="162"/>
      <c r="C177" s="43"/>
      <c r="D177" s="47" t="str">
        <f t="shared" si="86"/>
        <v>Agro Record DF5"</v>
      </c>
      <c r="E177" s="61" t="str">
        <f t="shared" si="83"/>
        <v>Agro Record DF</v>
      </c>
      <c r="F177" s="38" t="s">
        <v>78</v>
      </c>
      <c r="G177" s="39" t="str">
        <f t="shared" si="87"/>
        <v>DOM</v>
      </c>
      <c r="H177" s="39" t="str">
        <f t="shared" si="87"/>
        <v>09H00</v>
      </c>
      <c r="I177" s="85">
        <f t="shared" si="87"/>
        <v>0.9</v>
      </c>
      <c r="J177" s="84">
        <f t="shared" si="87"/>
        <v>15153</v>
      </c>
      <c r="K177" s="54">
        <f t="shared" si="85"/>
        <v>1499.625</v>
      </c>
    </row>
    <row r="178" spans="2:11" x14ac:dyDescent="0.25">
      <c r="B178" s="162"/>
      <c r="C178" s="81"/>
      <c r="D178" s="47" t="str">
        <f t="shared" si="86"/>
        <v>Auto Record5"</v>
      </c>
      <c r="E178" s="61" t="str">
        <f t="shared" si="83"/>
        <v>Auto Record</v>
      </c>
      <c r="F178" s="38" t="s">
        <v>78</v>
      </c>
      <c r="G178" s="39" t="str">
        <f t="shared" si="87"/>
        <v>DOM</v>
      </c>
      <c r="H178" s="39" t="str">
        <f t="shared" si="87"/>
        <v>09H40</v>
      </c>
      <c r="I178" s="85">
        <f t="shared" si="87"/>
        <v>1.5</v>
      </c>
      <c r="J178" s="84">
        <f t="shared" si="87"/>
        <v>24478</v>
      </c>
      <c r="K178" s="54">
        <f t="shared" si="85"/>
        <v>1949.25</v>
      </c>
    </row>
    <row r="179" spans="2:11" x14ac:dyDescent="0.25">
      <c r="B179" s="162"/>
      <c r="C179" s="81"/>
      <c r="D179" s="47" t="str">
        <f t="shared" si="86"/>
        <v>Record Teen: Todo mundo odeia o Cris5"</v>
      </c>
      <c r="E179" s="61" t="str">
        <f t="shared" si="83"/>
        <v>Record Teen: Todo mundo odeia o Cris</v>
      </c>
      <c r="F179" s="38" t="s">
        <v>78</v>
      </c>
      <c r="G179" s="39" t="str">
        <f t="shared" si="87"/>
        <v>DOM</v>
      </c>
      <c r="H179" s="39" t="str">
        <f t="shared" si="87"/>
        <v>11H00</v>
      </c>
      <c r="I179" s="85">
        <f t="shared" si="87"/>
        <v>2.2000000000000002</v>
      </c>
      <c r="J179" s="84">
        <f t="shared" si="87"/>
        <v>37300</v>
      </c>
      <c r="K179" s="54">
        <f t="shared" si="85"/>
        <v>0</v>
      </c>
    </row>
    <row r="180" spans="2:11" x14ac:dyDescent="0.25">
      <c r="B180" s="162"/>
      <c r="C180" s="82"/>
      <c r="D180" s="47" t="str">
        <f t="shared" si="86"/>
        <v>Record Teen: Eu, a patroa e as crianças5"</v>
      </c>
      <c r="E180" s="61" t="str">
        <f t="shared" si="83"/>
        <v>Record Teen: Eu, a patroa e as crianças</v>
      </c>
      <c r="F180" s="38" t="s">
        <v>78</v>
      </c>
      <c r="G180" s="39" t="str">
        <f t="shared" si="87"/>
        <v>DOM</v>
      </c>
      <c r="H180" s="39" t="str">
        <f t="shared" si="87"/>
        <v>12H15</v>
      </c>
      <c r="I180" s="85">
        <f t="shared" si="87"/>
        <v>2.5</v>
      </c>
      <c r="J180" s="84">
        <f t="shared" si="87"/>
        <v>40797</v>
      </c>
      <c r="K180" s="54">
        <f t="shared" si="85"/>
        <v>2842.125</v>
      </c>
    </row>
    <row r="181" spans="2:11" x14ac:dyDescent="0.25">
      <c r="B181" s="162"/>
      <c r="C181" s="20"/>
      <c r="D181" s="47" t="str">
        <f t="shared" si="86"/>
        <v>Cine Maior5"</v>
      </c>
      <c r="E181" s="61" t="str">
        <f t="shared" si="83"/>
        <v>Cine Maior</v>
      </c>
      <c r="F181" s="38" t="s">
        <v>78</v>
      </c>
      <c r="G181" s="39" t="str">
        <f t="shared" si="87"/>
        <v>DOM</v>
      </c>
      <c r="H181" s="39" t="str">
        <f t="shared" si="87"/>
        <v>14H00</v>
      </c>
      <c r="I181" s="85">
        <f t="shared" si="87"/>
        <v>3.4</v>
      </c>
      <c r="J181" s="84">
        <f t="shared" si="87"/>
        <v>52841</v>
      </c>
      <c r="K181" s="54">
        <f t="shared" si="85"/>
        <v>2842.125</v>
      </c>
    </row>
    <row r="182" spans="2:11" x14ac:dyDescent="0.25">
      <c r="B182" s="162"/>
      <c r="C182" s="20"/>
      <c r="D182" s="47" t="str">
        <f t="shared" si="86"/>
        <v>Power Couple Ed. Domingo5"</v>
      </c>
      <c r="E182" s="61" t="str">
        <f t="shared" si="83"/>
        <v>Power Couple Ed. Domingo</v>
      </c>
      <c r="F182" s="38" t="s">
        <v>78</v>
      </c>
      <c r="G182" s="39" t="str">
        <f t="shared" si="87"/>
        <v>DOM</v>
      </c>
      <c r="H182" s="39" t="str">
        <f t="shared" si="87"/>
        <v>14H00</v>
      </c>
      <c r="I182" s="85">
        <f t="shared" si="87"/>
        <v>2.8</v>
      </c>
      <c r="J182" s="84">
        <f t="shared" si="87"/>
        <v>41574</v>
      </c>
      <c r="K182" s="54">
        <f t="shared" si="85"/>
        <v>0</v>
      </c>
    </row>
    <row r="183" spans="2:11" x14ac:dyDescent="0.25">
      <c r="B183" s="162"/>
      <c r="C183" s="20"/>
      <c r="D183" s="47" t="str">
        <f t="shared" si="86"/>
        <v>Game dos 1005"</v>
      </c>
      <c r="E183" s="61" t="str">
        <f t="shared" si="83"/>
        <v>Game dos 100</v>
      </c>
      <c r="F183" s="38" t="s">
        <v>78</v>
      </c>
      <c r="G183" s="39" t="str">
        <f t="shared" si="87"/>
        <v>DOM</v>
      </c>
      <c r="H183" s="39" t="str">
        <f t="shared" si="87"/>
        <v>14H15</v>
      </c>
      <c r="I183" s="85">
        <f t="shared" si="87"/>
        <v>0</v>
      </c>
      <c r="J183" s="84">
        <f t="shared" si="87"/>
        <v>0</v>
      </c>
      <c r="K183" s="54">
        <f t="shared" si="85"/>
        <v>0</v>
      </c>
    </row>
    <row r="184" spans="2:11" x14ac:dyDescent="0.25">
      <c r="B184" s="162"/>
      <c r="C184" s="20"/>
      <c r="D184" s="47" t="str">
        <f t="shared" si="86"/>
        <v>Acerte ou Caia5"</v>
      </c>
      <c r="E184" s="61" t="str">
        <f t="shared" si="83"/>
        <v>Acerte ou Caia</v>
      </c>
      <c r="F184" s="38" t="s">
        <v>78</v>
      </c>
      <c r="G184" s="39" t="str">
        <f t="shared" si="87"/>
        <v>DOM</v>
      </c>
      <c r="H184" s="39" t="str">
        <f t="shared" si="87"/>
        <v>15H45</v>
      </c>
      <c r="I184" s="85">
        <f t="shared" si="87"/>
        <v>5.4</v>
      </c>
      <c r="J184" s="84">
        <f t="shared" si="87"/>
        <v>84702</v>
      </c>
      <c r="K184" s="54">
        <f t="shared" si="85"/>
        <v>4553.625</v>
      </c>
    </row>
    <row r="185" spans="2:11" x14ac:dyDescent="0.25">
      <c r="B185" s="162"/>
      <c r="C185" s="20"/>
      <c r="D185" s="47" t="str">
        <f t="shared" si="86"/>
        <v>Love&amp;Dance5"</v>
      </c>
      <c r="E185" s="61" t="str">
        <f t="shared" si="83"/>
        <v>Love&amp;Dance</v>
      </c>
      <c r="F185" s="38" t="s">
        <v>78</v>
      </c>
      <c r="G185" s="39" t="str">
        <f t="shared" si="87"/>
        <v>DOM</v>
      </c>
      <c r="H185" s="39" t="str">
        <f t="shared" si="87"/>
        <v>18H15</v>
      </c>
      <c r="I185" s="85">
        <f t="shared" si="87"/>
        <v>4.3</v>
      </c>
      <c r="J185" s="84">
        <f t="shared" si="87"/>
        <v>68772</v>
      </c>
      <c r="K185" s="54">
        <f t="shared" si="85"/>
        <v>4553.625</v>
      </c>
    </row>
    <row r="186" spans="2:11" x14ac:dyDescent="0.25">
      <c r="B186" s="162"/>
      <c r="C186" s="20"/>
      <c r="D186" s="47" t="str">
        <f t="shared" si="86"/>
        <v>Domingo Espetacular5"</v>
      </c>
      <c r="E186" s="61" t="str">
        <f t="shared" si="83"/>
        <v>Domingo Espetacular</v>
      </c>
      <c r="F186" s="38" t="s">
        <v>78</v>
      </c>
      <c r="G186" s="39" t="str">
        <f t="shared" si="87"/>
        <v>DOM</v>
      </c>
      <c r="H186" s="39" t="str">
        <f t="shared" si="87"/>
        <v>19H45</v>
      </c>
      <c r="I186" s="85">
        <f t="shared" si="87"/>
        <v>7.3</v>
      </c>
      <c r="J186" s="84">
        <f t="shared" si="87"/>
        <v>118505</v>
      </c>
      <c r="K186" s="54">
        <f t="shared" si="85"/>
        <v>7453.875</v>
      </c>
    </row>
    <row r="187" spans="2:11" x14ac:dyDescent="0.25">
      <c r="B187" s="162"/>
      <c r="C187" s="20"/>
      <c r="D187" s="47" t="str">
        <f>E187&amp;F187</f>
        <v>Esporte Record5"</v>
      </c>
      <c r="E187" s="61" t="str">
        <f t="shared" si="83"/>
        <v>Esporte Record</v>
      </c>
      <c r="F187" s="38" t="s">
        <v>78</v>
      </c>
      <c r="G187" s="39" t="str">
        <f t="shared" si="87"/>
        <v>DOM</v>
      </c>
      <c r="H187" s="39" t="str">
        <f t="shared" si="87"/>
        <v>23H00</v>
      </c>
      <c r="I187" s="85">
        <f t="shared" si="87"/>
        <v>2.1</v>
      </c>
      <c r="J187" s="84">
        <f t="shared" si="87"/>
        <v>31472</v>
      </c>
      <c r="K187" s="54">
        <f t="shared" si="85"/>
        <v>4313.25</v>
      </c>
    </row>
    <row r="188" spans="2:11" x14ac:dyDescent="0.25">
      <c r="B188" s="162"/>
      <c r="C188" s="20"/>
      <c r="D188" s="64" t="str">
        <f>E188&amp;F188</f>
        <v>Série De Domingo5"</v>
      </c>
      <c r="E188" s="72" t="str">
        <f t="shared" si="83"/>
        <v>Série De Domingo</v>
      </c>
      <c r="F188" s="75" t="s">
        <v>78</v>
      </c>
      <c r="G188" s="80" t="str">
        <f t="shared" si="87"/>
        <v>DOM</v>
      </c>
      <c r="H188" s="80" t="str">
        <f t="shared" si="87"/>
        <v>00H15</v>
      </c>
      <c r="I188" s="86">
        <f t="shared" si="87"/>
        <v>1.1000000000000001</v>
      </c>
      <c r="J188" s="87">
        <f t="shared" si="87"/>
        <v>17096</v>
      </c>
      <c r="K188" s="88">
        <f t="shared" si="85"/>
        <v>1724.25</v>
      </c>
    </row>
    <row r="189" spans="2:11" x14ac:dyDescent="0.25">
      <c r="C189" s="20"/>
    </row>
    <row r="190" spans="2:11" ht="21.75" customHeight="1" thickBot="1" x14ac:dyDescent="0.3">
      <c r="B190" s="162" t="s">
        <v>84</v>
      </c>
      <c r="C190" s="162"/>
      <c r="D190" s="162"/>
      <c r="E190" s="162"/>
      <c r="F190" s="162"/>
      <c r="G190" s="162"/>
      <c r="H190" s="162"/>
      <c r="I190" s="162"/>
      <c r="J190" s="162"/>
      <c r="K190" s="172"/>
    </row>
    <row r="191" spans="2:11" ht="15.75" customHeight="1" x14ac:dyDescent="0.25">
      <c r="B191" s="161" t="s">
        <v>82</v>
      </c>
      <c r="C191" s="110"/>
      <c r="D191" s="47" t="str">
        <f t="shared" ref="D191:D202" si="88">E191&amp;F191</f>
        <v>DF No Ar DF15"</v>
      </c>
      <c r="E191" s="60" t="str">
        <f t="shared" ref="E191:E196" si="89">E7</f>
        <v>DF No Ar DF</v>
      </c>
      <c r="F191" s="38" t="s">
        <v>36</v>
      </c>
      <c r="G191" s="39" t="str">
        <f t="shared" ref="G191:J196" si="90">G7</f>
        <v>SEG/SEX</v>
      </c>
      <c r="H191" s="39" t="str">
        <f t="shared" si="90"/>
        <v>07H00</v>
      </c>
      <c r="I191" s="39">
        <f t="shared" si="90"/>
        <v>1.7</v>
      </c>
      <c r="J191" s="84">
        <f t="shared" si="90"/>
        <v>26421</v>
      </c>
      <c r="K191" s="54">
        <f t="shared" ref="K191:K196" si="91">K13*30%</f>
        <v>3675.6</v>
      </c>
    </row>
    <row r="192" spans="2:11" x14ac:dyDescent="0.25">
      <c r="B192" s="162"/>
      <c r="C192" s="43"/>
      <c r="D192" s="47" t="str">
        <f t="shared" si="88"/>
        <v>Balanço Geral DF15"</v>
      </c>
      <c r="E192" s="58" t="str">
        <f t="shared" si="89"/>
        <v>Balanço Geral DF</v>
      </c>
      <c r="F192" s="27" t="s">
        <v>36</v>
      </c>
      <c r="G192" s="28" t="str">
        <f t="shared" si="90"/>
        <v>SEG/SEX</v>
      </c>
      <c r="H192" s="28" t="str">
        <f t="shared" si="90"/>
        <v>11H50</v>
      </c>
      <c r="I192" s="28">
        <f t="shared" si="90"/>
        <v>5.5</v>
      </c>
      <c r="J192" s="89">
        <f t="shared" si="90"/>
        <v>87033</v>
      </c>
      <c r="K192" s="51">
        <f t="shared" si="91"/>
        <v>7016.4</v>
      </c>
    </row>
    <row r="193" spans="2:11" x14ac:dyDescent="0.25">
      <c r="B193" s="162"/>
      <c r="C193" s="81"/>
      <c r="D193" s="47" t="str">
        <f t="shared" si="88"/>
        <v>Cidade Alerta DF15"</v>
      </c>
      <c r="E193" s="58" t="str">
        <f t="shared" si="89"/>
        <v>Cidade Alerta DF</v>
      </c>
      <c r="F193" s="27" t="s">
        <v>36</v>
      </c>
      <c r="G193" s="28" t="str">
        <f t="shared" si="90"/>
        <v>SEG/SEX</v>
      </c>
      <c r="H193" s="28" t="str">
        <f t="shared" si="90"/>
        <v>18H00</v>
      </c>
      <c r="I193" s="28">
        <f t="shared" si="90"/>
        <v>7.4</v>
      </c>
      <c r="J193" s="89">
        <f t="shared" si="90"/>
        <v>120059</v>
      </c>
      <c r="K193" s="51">
        <f t="shared" si="91"/>
        <v>7376.4</v>
      </c>
    </row>
    <row r="194" spans="2:11" x14ac:dyDescent="0.25">
      <c r="B194" s="162"/>
      <c r="C194" s="43"/>
      <c r="D194" s="47" t="str">
        <f t="shared" si="88"/>
        <v>Balanço Geral DF - Ed. de Sábado15"</v>
      </c>
      <c r="E194" s="58" t="str">
        <f t="shared" si="89"/>
        <v>Balanço Geral DF - Ed. de Sábado</v>
      </c>
      <c r="F194" s="27" t="s">
        <v>36</v>
      </c>
      <c r="G194" s="28" t="str">
        <f t="shared" si="90"/>
        <v>SÁB</v>
      </c>
      <c r="H194" s="28" t="str">
        <f t="shared" si="90"/>
        <v>13H00</v>
      </c>
      <c r="I194" s="28">
        <f t="shared" si="90"/>
        <v>4.4000000000000004</v>
      </c>
      <c r="J194" s="89">
        <f t="shared" si="90"/>
        <v>70326</v>
      </c>
      <c r="K194" s="51">
        <f t="shared" si="91"/>
        <v>7016.4</v>
      </c>
    </row>
    <row r="195" spans="2:11" x14ac:dyDescent="0.25">
      <c r="B195" s="162"/>
      <c r="C195" s="43"/>
      <c r="D195" s="47" t="str">
        <f t="shared" si="88"/>
        <v>Agro Record DF15"</v>
      </c>
      <c r="E195" s="58" t="str">
        <f t="shared" si="89"/>
        <v>Agro Record DF</v>
      </c>
      <c r="F195" s="27" t="s">
        <v>36</v>
      </c>
      <c r="G195" s="28" t="str">
        <f t="shared" si="90"/>
        <v>DOM</v>
      </c>
      <c r="H195" s="28" t="str">
        <f t="shared" si="90"/>
        <v>09H00</v>
      </c>
      <c r="I195" s="28">
        <f t="shared" si="90"/>
        <v>0.9</v>
      </c>
      <c r="J195" s="89">
        <f t="shared" si="90"/>
        <v>15153</v>
      </c>
      <c r="K195" s="52">
        <f t="shared" si="91"/>
        <v>3599.1</v>
      </c>
    </row>
    <row r="196" spans="2:11" ht="15.75" thickBot="1" x14ac:dyDescent="0.3">
      <c r="B196" s="170"/>
      <c r="C196" s="43"/>
      <c r="D196" s="48" t="str">
        <f t="shared" si="88"/>
        <v>Auto Record15"</v>
      </c>
      <c r="E196" s="59" t="str">
        <f t="shared" si="89"/>
        <v>Auto Record</v>
      </c>
      <c r="F196" s="33" t="s">
        <v>36</v>
      </c>
      <c r="G196" s="34" t="str">
        <f t="shared" si="90"/>
        <v>DOM</v>
      </c>
      <c r="H196" s="34" t="str">
        <f t="shared" si="90"/>
        <v>10H00</v>
      </c>
      <c r="I196" s="34">
        <f t="shared" si="90"/>
        <v>1.5</v>
      </c>
      <c r="J196" s="90">
        <f t="shared" si="90"/>
        <v>24478</v>
      </c>
      <c r="K196" s="53">
        <f t="shared" si="91"/>
        <v>4678.2</v>
      </c>
    </row>
    <row r="197" spans="2:11" x14ac:dyDescent="0.25">
      <c r="B197" s="161" t="s">
        <v>116</v>
      </c>
      <c r="C197" s="43"/>
      <c r="D197" s="49" t="str">
        <f t="shared" si="88"/>
        <v>DF No Ar DF300"</v>
      </c>
      <c r="E197" s="60" t="str">
        <f t="shared" ref="E197:E202" si="92">E13</f>
        <v>DF No Ar DF</v>
      </c>
      <c r="F197" s="38" t="s">
        <v>83</v>
      </c>
      <c r="G197" s="39" t="str">
        <f t="shared" ref="G197:J202" si="93">G13</f>
        <v>SEG/SEX</v>
      </c>
      <c r="H197" s="39" t="str">
        <f t="shared" si="93"/>
        <v>07H00</v>
      </c>
      <c r="I197" s="39">
        <f t="shared" si="93"/>
        <v>1.7</v>
      </c>
      <c r="J197" s="84">
        <f t="shared" si="93"/>
        <v>26421</v>
      </c>
      <c r="K197" s="54">
        <f t="shared" ref="K197:K202" si="94">K13*300%</f>
        <v>36756</v>
      </c>
    </row>
    <row r="198" spans="2:11" ht="15" customHeight="1" x14ac:dyDescent="0.25">
      <c r="B198" s="162"/>
      <c r="C198" s="43"/>
      <c r="D198" s="47" t="str">
        <f t="shared" si="88"/>
        <v>Balanço Geral DF300"</v>
      </c>
      <c r="E198" s="58" t="str">
        <f t="shared" si="92"/>
        <v>Balanço Geral DF</v>
      </c>
      <c r="F198" s="38" t="s">
        <v>83</v>
      </c>
      <c r="G198" s="28" t="str">
        <f t="shared" si="93"/>
        <v>SEG/SEX</v>
      </c>
      <c r="H198" s="28" t="str">
        <f t="shared" si="93"/>
        <v>11H50</v>
      </c>
      <c r="I198" s="28">
        <f t="shared" si="93"/>
        <v>5.5</v>
      </c>
      <c r="J198" s="89">
        <f t="shared" si="93"/>
        <v>87033</v>
      </c>
      <c r="K198" s="51">
        <f t="shared" si="94"/>
        <v>70164</v>
      </c>
    </row>
    <row r="199" spans="2:11" x14ac:dyDescent="0.25">
      <c r="B199" s="162"/>
      <c r="C199" s="43"/>
      <c r="D199" s="47" t="str">
        <f t="shared" si="88"/>
        <v>Cidade Alerta DF300"</v>
      </c>
      <c r="E199" s="58" t="str">
        <f t="shared" si="92"/>
        <v>Cidade Alerta DF</v>
      </c>
      <c r="F199" s="38" t="s">
        <v>83</v>
      </c>
      <c r="G199" s="28" t="str">
        <f t="shared" si="93"/>
        <v>SEG/SEX</v>
      </c>
      <c r="H199" s="28" t="str">
        <f t="shared" si="93"/>
        <v>18H00</v>
      </c>
      <c r="I199" s="28">
        <f t="shared" si="93"/>
        <v>7.4</v>
      </c>
      <c r="J199" s="89">
        <f t="shared" si="93"/>
        <v>120059</v>
      </c>
      <c r="K199" s="51">
        <f t="shared" si="94"/>
        <v>73764</v>
      </c>
    </row>
    <row r="200" spans="2:11" x14ac:dyDescent="0.25">
      <c r="B200" s="162"/>
      <c r="C200" s="43"/>
      <c r="D200" s="47" t="str">
        <f t="shared" si="88"/>
        <v>Balanço Geral DF - Ed. de Sábado300"</v>
      </c>
      <c r="E200" s="58" t="str">
        <f t="shared" si="92"/>
        <v>Balanço Geral DF - Ed. de Sábado</v>
      </c>
      <c r="F200" s="38" t="s">
        <v>83</v>
      </c>
      <c r="G200" s="28" t="str">
        <f t="shared" si="93"/>
        <v>SÁB</v>
      </c>
      <c r="H200" s="28" t="str">
        <f t="shared" si="93"/>
        <v>13H00</v>
      </c>
      <c r="I200" s="28">
        <f t="shared" si="93"/>
        <v>4.4000000000000004</v>
      </c>
      <c r="J200" s="89">
        <f t="shared" si="93"/>
        <v>70326</v>
      </c>
      <c r="K200" s="51">
        <f t="shared" si="94"/>
        <v>70164</v>
      </c>
    </row>
    <row r="201" spans="2:11" x14ac:dyDescent="0.25">
      <c r="B201" s="162"/>
      <c r="C201" s="43"/>
      <c r="D201" s="47" t="str">
        <f t="shared" si="88"/>
        <v>Agro Record DF300"</v>
      </c>
      <c r="E201" s="58" t="str">
        <f t="shared" si="92"/>
        <v>Agro Record DF</v>
      </c>
      <c r="F201" s="38" t="s">
        <v>83</v>
      </c>
      <c r="G201" s="28" t="str">
        <f t="shared" si="93"/>
        <v>DOM</v>
      </c>
      <c r="H201" s="28" t="str">
        <f t="shared" si="93"/>
        <v>09H00</v>
      </c>
      <c r="I201" s="28">
        <f t="shared" si="93"/>
        <v>0.9</v>
      </c>
      <c r="J201" s="89">
        <f t="shared" si="93"/>
        <v>15153</v>
      </c>
      <c r="K201" s="52">
        <f t="shared" si="94"/>
        <v>35991</v>
      </c>
    </row>
    <row r="202" spans="2:11" ht="15.75" thickBot="1" x14ac:dyDescent="0.3">
      <c r="B202" s="170"/>
      <c r="C202" s="43"/>
      <c r="D202" s="48" t="str">
        <f t="shared" si="88"/>
        <v>Auto Record300"</v>
      </c>
      <c r="E202" s="59" t="str">
        <f t="shared" si="92"/>
        <v>Auto Record</v>
      </c>
      <c r="F202" s="63" t="s">
        <v>83</v>
      </c>
      <c r="G202" s="34" t="str">
        <f t="shared" si="93"/>
        <v>DOM</v>
      </c>
      <c r="H202" s="34" t="str">
        <f t="shared" si="93"/>
        <v>10H00</v>
      </c>
      <c r="I202" s="34">
        <f t="shared" si="93"/>
        <v>1.5</v>
      </c>
      <c r="J202" s="90">
        <f t="shared" si="93"/>
        <v>24478</v>
      </c>
      <c r="K202" s="53">
        <f t="shared" si="94"/>
        <v>46782</v>
      </c>
    </row>
    <row r="203" spans="2:11" x14ac:dyDescent="0.25">
      <c r="C203" s="43"/>
    </row>
    <row r="204" spans="2:11" ht="21.75" customHeight="1" thickBot="1" x14ac:dyDescent="0.3">
      <c r="B204" s="171" t="s">
        <v>85</v>
      </c>
      <c r="C204" s="162"/>
      <c r="D204" s="162"/>
      <c r="E204" s="162"/>
      <c r="F204" s="162"/>
      <c r="G204" s="162"/>
      <c r="H204" s="162"/>
      <c r="I204" s="162"/>
      <c r="J204" s="162"/>
      <c r="K204" s="172"/>
    </row>
    <row r="205" spans="2:11" ht="15.75" customHeight="1" x14ac:dyDescent="0.25">
      <c r="B205" s="161" t="s">
        <v>86</v>
      </c>
      <c r="C205" s="110"/>
      <c r="D205" s="49" t="str">
        <f t="shared" ref="D205:D215" si="95">E205&amp;F205</f>
        <v>DF No Ar DF10"</v>
      </c>
      <c r="E205" s="61" t="str">
        <f t="shared" ref="E205:E238" si="96">E19</f>
        <v>DF No Ar DF</v>
      </c>
      <c r="F205" s="38" t="s">
        <v>87</v>
      </c>
      <c r="G205" s="39" t="str">
        <f t="shared" ref="G205:J224" si="97">G19</f>
        <v>SEG/SEX</v>
      </c>
      <c r="H205" s="39" t="str">
        <f t="shared" si="97"/>
        <v>07H00</v>
      </c>
      <c r="I205" s="39">
        <f t="shared" si="97"/>
        <v>1.7</v>
      </c>
      <c r="J205" s="39">
        <f t="shared" si="97"/>
        <v>26421</v>
      </c>
      <c r="K205" s="54">
        <f t="shared" ref="K205:K238" si="98">K19*75%</f>
        <v>3063</v>
      </c>
    </row>
    <row r="206" spans="2:11" x14ac:dyDescent="0.25">
      <c r="B206" s="162"/>
      <c r="C206" s="43"/>
      <c r="D206" s="47" t="str">
        <f t="shared" si="95"/>
        <v>Fala Brasil10"</v>
      </c>
      <c r="E206" s="61" t="str">
        <f t="shared" si="96"/>
        <v>Fala Brasil</v>
      </c>
      <c r="F206" s="27" t="s">
        <v>87</v>
      </c>
      <c r="G206" s="39" t="str">
        <f t="shared" si="97"/>
        <v>SEG/SEX</v>
      </c>
      <c r="H206" s="39" t="str">
        <f t="shared" si="97"/>
        <v>08H30</v>
      </c>
      <c r="I206" s="39">
        <f t="shared" si="97"/>
        <v>2.2999999999999998</v>
      </c>
      <c r="J206" s="39">
        <f t="shared" si="97"/>
        <v>36134</v>
      </c>
      <c r="K206" s="51">
        <f t="shared" si="98"/>
        <v>4323.75</v>
      </c>
    </row>
    <row r="207" spans="2:11" x14ac:dyDescent="0.25">
      <c r="B207" s="162"/>
      <c r="C207" s="43"/>
      <c r="D207" s="47" t="str">
        <f t="shared" si="95"/>
        <v>Hoje em Dia10"</v>
      </c>
      <c r="E207" s="61" t="str">
        <f t="shared" si="96"/>
        <v>Hoje em Dia</v>
      </c>
      <c r="F207" s="27" t="s">
        <v>87</v>
      </c>
      <c r="G207" s="39" t="str">
        <f t="shared" si="97"/>
        <v>SEG/SEX</v>
      </c>
      <c r="H207" s="39" t="str">
        <f t="shared" si="97"/>
        <v>09H30</v>
      </c>
      <c r="I207" s="39">
        <f t="shared" si="97"/>
        <v>2.4</v>
      </c>
      <c r="J207" s="39">
        <f t="shared" si="97"/>
        <v>38465</v>
      </c>
      <c r="K207" s="51">
        <f t="shared" si="98"/>
        <v>4071</v>
      </c>
    </row>
    <row r="208" spans="2:11" x14ac:dyDescent="0.25">
      <c r="B208" s="162"/>
      <c r="C208" s="43"/>
      <c r="D208" s="47" t="str">
        <f t="shared" si="95"/>
        <v>Balanço Geral DF10"</v>
      </c>
      <c r="E208" s="61" t="str">
        <f t="shared" si="96"/>
        <v>Balanço Geral DF</v>
      </c>
      <c r="F208" s="27" t="s">
        <v>87</v>
      </c>
      <c r="G208" s="39" t="str">
        <f t="shared" si="97"/>
        <v>SEG/SEX</v>
      </c>
      <c r="H208" s="39" t="str">
        <f t="shared" si="97"/>
        <v>11H30</v>
      </c>
      <c r="I208" s="39">
        <f t="shared" si="97"/>
        <v>5.5</v>
      </c>
      <c r="J208" s="39">
        <f t="shared" si="97"/>
        <v>87033</v>
      </c>
      <c r="K208" s="51">
        <f t="shared" si="98"/>
        <v>5847</v>
      </c>
    </row>
    <row r="209" spans="2:11" x14ac:dyDescent="0.25">
      <c r="B209" s="162"/>
      <c r="C209" s="43"/>
      <c r="D209" s="47" t="str">
        <f t="shared" si="95"/>
        <v>Novela da tarde I10"</v>
      </c>
      <c r="E209" s="61" t="str">
        <f t="shared" si="96"/>
        <v>Novela da tarde I</v>
      </c>
      <c r="F209" s="27" t="s">
        <v>87</v>
      </c>
      <c r="G209" s="39" t="str">
        <f t="shared" si="97"/>
        <v>SEG/SEX</v>
      </c>
      <c r="H209" s="39" t="str">
        <f t="shared" si="97"/>
        <v>15H30</v>
      </c>
      <c r="I209" s="39">
        <f t="shared" si="97"/>
        <v>4.4000000000000004</v>
      </c>
      <c r="J209" s="39">
        <f t="shared" si="97"/>
        <v>66829</v>
      </c>
      <c r="K209" s="51">
        <f t="shared" si="98"/>
        <v>5250</v>
      </c>
    </row>
    <row r="210" spans="2:11" x14ac:dyDescent="0.25">
      <c r="B210" s="162"/>
      <c r="C210" s="43"/>
      <c r="D210" s="47" t="str">
        <f t="shared" si="95"/>
        <v>Cidade Alerta10"</v>
      </c>
      <c r="E210" s="61" t="str">
        <f t="shared" si="96"/>
        <v>Cidade Alerta</v>
      </c>
      <c r="F210" s="27" t="s">
        <v>87</v>
      </c>
      <c r="G210" s="39" t="str">
        <f t="shared" si="97"/>
        <v>SEG/SEX</v>
      </c>
      <c r="H210" s="39" t="str">
        <f t="shared" si="97"/>
        <v>16H30</v>
      </c>
      <c r="I210" s="39">
        <f t="shared" si="97"/>
        <v>4.8</v>
      </c>
      <c r="J210" s="39">
        <f t="shared" si="97"/>
        <v>75765</v>
      </c>
      <c r="K210" s="51">
        <f t="shared" si="98"/>
        <v>4788</v>
      </c>
    </row>
    <row r="211" spans="2:11" x14ac:dyDescent="0.25">
      <c r="B211" s="162"/>
      <c r="C211" s="43"/>
      <c r="D211" s="47" t="str">
        <f t="shared" si="95"/>
        <v>Cidade Alerta DF10"</v>
      </c>
      <c r="E211" s="61" t="str">
        <f t="shared" si="96"/>
        <v>Cidade Alerta DF</v>
      </c>
      <c r="F211" s="27" t="s">
        <v>87</v>
      </c>
      <c r="G211" s="39" t="str">
        <f t="shared" si="97"/>
        <v>SEG/SEX</v>
      </c>
      <c r="H211" s="39" t="str">
        <f t="shared" si="97"/>
        <v>18H00</v>
      </c>
      <c r="I211" s="39">
        <f t="shared" si="97"/>
        <v>7.4</v>
      </c>
      <c r="J211" s="39">
        <f t="shared" si="97"/>
        <v>120059</v>
      </c>
      <c r="K211" s="51">
        <f t="shared" si="98"/>
        <v>6147</v>
      </c>
    </row>
    <row r="212" spans="2:11" x14ac:dyDescent="0.25">
      <c r="B212" s="162"/>
      <c r="C212" s="43"/>
      <c r="D212" s="47" t="str">
        <f t="shared" si="95"/>
        <v>DF Record10"</v>
      </c>
      <c r="E212" s="61" t="str">
        <f t="shared" si="96"/>
        <v>DF Record</v>
      </c>
      <c r="F212" s="27" t="s">
        <v>87</v>
      </c>
      <c r="G212" s="39" t="str">
        <f t="shared" si="97"/>
        <v>SEG/SEX</v>
      </c>
      <c r="H212" s="39" t="str">
        <f t="shared" si="97"/>
        <v>19H15</v>
      </c>
      <c r="I212" s="39">
        <f t="shared" si="97"/>
        <v>7.3</v>
      </c>
      <c r="J212" s="39">
        <f t="shared" si="97"/>
        <v>118505</v>
      </c>
      <c r="K212" s="51">
        <f t="shared" si="98"/>
        <v>9138</v>
      </c>
    </row>
    <row r="213" spans="2:11" x14ac:dyDescent="0.25">
      <c r="B213" s="162"/>
      <c r="C213" s="43"/>
      <c r="D213" s="47" t="str">
        <f t="shared" si="95"/>
        <v>Jornal da Record10"</v>
      </c>
      <c r="E213" s="61" t="str">
        <f t="shared" si="96"/>
        <v>Jornal da Record</v>
      </c>
      <c r="F213" s="27" t="s">
        <v>87</v>
      </c>
      <c r="G213" s="39" t="str">
        <f t="shared" si="97"/>
        <v>SEG/SEX</v>
      </c>
      <c r="H213" s="39" t="str">
        <f t="shared" si="97"/>
        <v>19H55</v>
      </c>
      <c r="I213" s="39">
        <f t="shared" si="97"/>
        <v>7.7</v>
      </c>
      <c r="J213" s="39">
        <f t="shared" si="97"/>
        <v>125110</v>
      </c>
      <c r="K213" s="51">
        <f t="shared" si="98"/>
        <v>15826.5</v>
      </c>
    </row>
    <row r="214" spans="2:11" x14ac:dyDescent="0.25">
      <c r="B214" s="162"/>
      <c r="C214" s="43"/>
      <c r="D214" s="47" t="str">
        <f t="shared" si="95"/>
        <v>Novela 3 10"</v>
      </c>
      <c r="E214" s="61" t="str">
        <f t="shared" si="96"/>
        <v xml:space="preserve">Novela 3 </v>
      </c>
      <c r="F214" s="27" t="s">
        <v>87</v>
      </c>
      <c r="G214" s="39" t="str">
        <f t="shared" si="97"/>
        <v>SEG/SEX</v>
      </c>
      <c r="H214" s="39" t="str">
        <f t="shared" si="97"/>
        <v>21H00</v>
      </c>
      <c r="I214" s="39">
        <f t="shared" si="97"/>
        <v>7</v>
      </c>
      <c r="J214" s="39">
        <f t="shared" si="97"/>
        <v>115008</v>
      </c>
      <c r="K214" s="51">
        <f t="shared" si="98"/>
        <v>15663</v>
      </c>
    </row>
    <row r="215" spans="2:11" x14ac:dyDescent="0.25">
      <c r="B215" s="162"/>
      <c r="C215" s="43"/>
      <c r="D215" s="47" t="str">
        <f t="shared" si="95"/>
        <v>Novela 22H10"</v>
      </c>
      <c r="E215" s="61" t="str">
        <f t="shared" si="96"/>
        <v>Novela 22H</v>
      </c>
      <c r="F215" s="27" t="s">
        <v>87</v>
      </c>
      <c r="G215" s="39" t="str">
        <f t="shared" si="97"/>
        <v>SEG/SEX</v>
      </c>
      <c r="H215" s="39" t="str">
        <f t="shared" si="97"/>
        <v>22H00</v>
      </c>
      <c r="I215" s="39">
        <f t="shared" si="97"/>
        <v>5.5</v>
      </c>
      <c r="J215" s="39">
        <f t="shared" si="97"/>
        <v>91307</v>
      </c>
      <c r="K215" s="51">
        <f t="shared" si="98"/>
        <v>12987.75</v>
      </c>
    </row>
    <row r="216" spans="2:11" x14ac:dyDescent="0.25">
      <c r="B216" s="162"/>
      <c r="C216" s="43"/>
      <c r="D216" s="47" t="str">
        <f>E216&amp;F216</f>
        <v>A Fazenda10"</v>
      </c>
      <c r="E216" s="61" t="str">
        <f t="shared" si="96"/>
        <v>A Fazenda</v>
      </c>
      <c r="F216" s="27" t="s">
        <v>87</v>
      </c>
      <c r="G216" s="39" t="str">
        <f t="shared" si="97"/>
        <v>SEG/DOM</v>
      </c>
      <c r="H216" s="39" t="str">
        <f t="shared" si="97"/>
        <v>22H30</v>
      </c>
      <c r="I216" s="39">
        <f t="shared" si="97"/>
        <v>5.3</v>
      </c>
      <c r="J216" s="39">
        <f t="shared" si="97"/>
        <v>81156</v>
      </c>
      <c r="K216" s="51">
        <f t="shared" si="98"/>
        <v>13467.75</v>
      </c>
    </row>
    <row r="217" spans="2:11" x14ac:dyDescent="0.25">
      <c r="B217" s="162"/>
      <c r="C217" s="43"/>
      <c r="D217" s="47" t="str">
        <f>E217&amp;F217</f>
        <v>Série Prémium10"</v>
      </c>
      <c r="E217" s="61" t="str">
        <f t="shared" si="96"/>
        <v>Série Prémium</v>
      </c>
      <c r="F217" s="27" t="s">
        <v>87</v>
      </c>
      <c r="G217" s="39" t="str">
        <f t="shared" si="97"/>
        <v>SEG/SEX</v>
      </c>
      <c r="H217" s="39" t="str">
        <f t="shared" si="97"/>
        <v>23H45</v>
      </c>
      <c r="I217" s="39">
        <f t="shared" si="97"/>
        <v>2.5</v>
      </c>
      <c r="J217" s="39">
        <f t="shared" si="97"/>
        <v>35746</v>
      </c>
      <c r="K217" s="51">
        <f t="shared" si="98"/>
        <v>6873.75</v>
      </c>
    </row>
    <row r="218" spans="2:11" x14ac:dyDescent="0.25">
      <c r="B218" s="162"/>
      <c r="C218" s="43"/>
      <c r="D218" s="47" t="str">
        <f t="shared" ref="D218:D245" si="99">E218&amp;F218</f>
        <v>Quilos Mortais10"</v>
      </c>
      <c r="E218" s="61" t="str">
        <f t="shared" si="96"/>
        <v>Quilos Mortais</v>
      </c>
      <c r="F218" s="27" t="s">
        <v>87</v>
      </c>
      <c r="G218" s="39" t="str">
        <f t="shared" si="97"/>
        <v>SEG/SEX</v>
      </c>
      <c r="H218" s="39" t="str">
        <f t="shared" si="97"/>
        <v>23H15</v>
      </c>
      <c r="I218" s="39">
        <f t="shared" si="97"/>
        <v>4.0999999999999996</v>
      </c>
      <c r="J218" s="39">
        <f t="shared" si="97"/>
        <v>63721</v>
      </c>
      <c r="K218" s="51">
        <f t="shared" si="98"/>
        <v>7069.5</v>
      </c>
    </row>
    <row r="219" spans="2:11" x14ac:dyDescent="0.25">
      <c r="B219" s="162"/>
      <c r="C219" s="43"/>
      <c r="D219" s="47" t="str">
        <f t="shared" si="99"/>
        <v>Brasil Caminhoneiro10"</v>
      </c>
      <c r="E219" s="61" t="str">
        <f t="shared" si="96"/>
        <v>Brasil Caminhoneiro</v>
      </c>
      <c r="F219" s="27" t="s">
        <v>87</v>
      </c>
      <c r="G219" s="39" t="str">
        <f t="shared" si="97"/>
        <v>SÁB</v>
      </c>
      <c r="H219" s="39" t="str">
        <f t="shared" si="97"/>
        <v>07H00</v>
      </c>
      <c r="I219" s="39">
        <f t="shared" si="97"/>
        <v>0.7</v>
      </c>
      <c r="J219" s="39">
        <f t="shared" si="97"/>
        <v>11656</v>
      </c>
      <c r="K219" s="51">
        <f t="shared" si="98"/>
        <v>3027</v>
      </c>
    </row>
    <row r="220" spans="2:11" x14ac:dyDescent="0.25">
      <c r="B220" s="162"/>
      <c r="C220" s="43"/>
      <c r="D220" s="47" t="str">
        <f t="shared" si="99"/>
        <v>Fala Brasil - Ed. de Sábado10"</v>
      </c>
      <c r="E220" s="61" t="str">
        <f t="shared" si="96"/>
        <v>Fala Brasil - Ed. de Sábado</v>
      </c>
      <c r="F220" s="27" t="s">
        <v>87</v>
      </c>
      <c r="G220" s="39" t="str">
        <f t="shared" si="97"/>
        <v>SÁB</v>
      </c>
      <c r="H220" s="39" t="str">
        <f t="shared" si="97"/>
        <v>07H35</v>
      </c>
      <c r="I220" s="39">
        <f t="shared" si="97"/>
        <v>2.7</v>
      </c>
      <c r="J220" s="39">
        <f t="shared" si="97"/>
        <v>42351</v>
      </c>
      <c r="K220" s="51">
        <f t="shared" si="98"/>
        <v>3726</v>
      </c>
    </row>
    <row r="221" spans="2:11" x14ac:dyDescent="0.25">
      <c r="B221" s="162"/>
      <c r="C221" s="43"/>
      <c r="D221" s="47" t="str">
        <f t="shared" si="99"/>
        <v>Balanço Geral DF - Ed. de Sábado10"</v>
      </c>
      <c r="E221" s="61" t="str">
        <f t="shared" si="96"/>
        <v>Balanço Geral DF - Ed. de Sábado</v>
      </c>
      <c r="F221" s="27" t="s">
        <v>87</v>
      </c>
      <c r="G221" s="39" t="str">
        <f t="shared" si="97"/>
        <v>SÁB</v>
      </c>
      <c r="H221" s="39" t="str">
        <f t="shared" si="97"/>
        <v>13H00</v>
      </c>
      <c r="I221" s="39">
        <f t="shared" si="97"/>
        <v>4.4000000000000004</v>
      </c>
      <c r="J221" s="39">
        <f t="shared" si="97"/>
        <v>70326</v>
      </c>
      <c r="K221" s="51">
        <f t="shared" si="98"/>
        <v>5847</v>
      </c>
    </row>
    <row r="222" spans="2:11" x14ac:dyDescent="0.25">
      <c r="B222" s="162"/>
      <c r="C222" s="43"/>
      <c r="D222" s="47" t="str">
        <f t="shared" si="99"/>
        <v>Cine Aventura10"</v>
      </c>
      <c r="E222" s="61" t="str">
        <f t="shared" si="96"/>
        <v>Cine Aventura</v>
      </c>
      <c r="F222" s="27" t="s">
        <v>87</v>
      </c>
      <c r="G222" s="39" t="str">
        <f t="shared" si="97"/>
        <v>SÁB</v>
      </c>
      <c r="H222" s="39" t="str">
        <f t="shared" si="97"/>
        <v>15H00</v>
      </c>
      <c r="I222" s="39">
        <f t="shared" si="97"/>
        <v>3.6</v>
      </c>
      <c r="J222" s="39">
        <f t="shared" si="97"/>
        <v>59835</v>
      </c>
      <c r="K222" s="51">
        <f t="shared" si="98"/>
        <v>4071</v>
      </c>
    </row>
    <row r="223" spans="2:11" x14ac:dyDescent="0.25">
      <c r="B223" s="162"/>
      <c r="C223" s="43"/>
      <c r="D223" s="47" t="str">
        <f t="shared" si="99"/>
        <v>Cidade Alerta - Ed. de Sábado 110"</v>
      </c>
      <c r="E223" s="61" t="str">
        <f t="shared" si="96"/>
        <v>Cidade Alerta - Ed. de Sábado 1</v>
      </c>
      <c r="F223" s="27" t="s">
        <v>87</v>
      </c>
      <c r="G223" s="39" t="str">
        <f t="shared" si="97"/>
        <v>SÁB</v>
      </c>
      <c r="H223" s="39" t="str">
        <f t="shared" si="97"/>
        <v>17H00</v>
      </c>
      <c r="I223" s="39">
        <f t="shared" si="97"/>
        <v>3.9</v>
      </c>
      <c r="J223" s="39">
        <f t="shared" si="97"/>
        <v>62555</v>
      </c>
      <c r="K223" s="51">
        <f t="shared" si="98"/>
        <v>4329.75</v>
      </c>
    </row>
    <row r="224" spans="2:11" x14ac:dyDescent="0.25">
      <c r="B224" s="162"/>
      <c r="C224" s="43"/>
      <c r="D224" s="47" t="str">
        <f t="shared" si="99"/>
        <v>Jornal da Record - Ed. de Sábado10"</v>
      </c>
      <c r="E224" s="61" t="str">
        <f t="shared" si="96"/>
        <v>Jornal da Record - Ed. de Sábado</v>
      </c>
      <c r="F224" s="27" t="s">
        <v>87</v>
      </c>
      <c r="G224" s="39" t="str">
        <f t="shared" si="97"/>
        <v>SÁB</v>
      </c>
      <c r="H224" s="39" t="str">
        <f t="shared" si="97"/>
        <v>19H45</v>
      </c>
      <c r="I224" s="39">
        <f t="shared" si="97"/>
        <v>5.0999999999999996</v>
      </c>
      <c r="J224" s="39">
        <f t="shared" si="97"/>
        <v>84702</v>
      </c>
      <c r="K224" s="51">
        <f t="shared" si="98"/>
        <v>13739.25</v>
      </c>
    </row>
    <row r="225" spans="2:11" x14ac:dyDescent="0.25">
      <c r="B225" s="162"/>
      <c r="C225" s="43"/>
      <c r="D225" s="47" t="str">
        <f t="shared" si="99"/>
        <v>Cidade Alerta - Ed. de Sábado 210"</v>
      </c>
      <c r="E225" s="61" t="str">
        <f t="shared" si="96"/>
        <v>Cidade Alerta - Ed. de Sábado 2</v>
      </c>
      <c r="F225" s="27" t="s">
        <v>87</v>
      </c>
      <c r="G225" s="39" t="str">
        <f t="shared" ref="G225:J238" si="100">G39</f>
        <v>SÁB</v>
      </c>
      <c r="H225" s="39" t="str">
        <f t="shared" si="100"/>
        <v>21H00</v>
      </c>
      <c r="I225" s="39">
        <f t="shared" si="100"/>
        <v>4</v>
      </c>
      <c r="J225" s="39">
        <f t="shared" si="100"/>
        <v>66052</v>
      </c>
      <c r="K225" s="51">
        <f t="shared" si="98"/>
        <v>4329.75</v>
      </c>
    </row>
    <row r="226" spans="2:11" x14ac:dyDescent="0.25">
      <c r="B226" s="162"/>
      <c r="C226" s="43"/>
      <c r="D226" s="47" t="str">
        <f t="shared" si="99"/>
        <v>Super Tela10"</v>
      </c>
      <c r="E226" s="61" t="str">
        <f t="shared" si="96"/>
        <v>Super Tela</v>
      </c>
      <c r="F226" s="27" t="s">
        <v>87</v>
      </c>
      <c r="G226" s="39" t="str">
        <f t="shared" si="100"/>
        <v>SÁB</v>
      </c>
      <c r="H226" s="39" t="str">
        <f t="shared" si="100"/>
        <v>23H15</v>
      </c>
      <c r="I226" s="39">
        <f t="shared" si="100"/>
        <v>2.7</v>
      </c>
      <c r="J226" s="39">
        <f t="shared" si="100"/>
        <v>39243</v>
      </c>
      <c r="K226" s="51">
        <f t="shared" si="98"/>
        <v>7069.5</v>
      </c>
    </row>
    <row r="227" spans="2:11" x14ac:dyDescent="0.25">
      <c r="B227" s="162"/>
      <c r="C227" s="43"/>
      <c r="D227" s="47" t="str">
        <f t="shared" si="99"/>
        <v>Agro Record DF10"</v>
      </c>
      <c r="E227" s="61" t="str">
        <f t="shared" si="96"/>
        <v>Agro Record DF</v>
      </c>
      <c r="F227" s="27" t="s">
        <v>87</v>
      </c>
      <c r="G227" s="39" t="str">
        <f t="shared" si="100"/>
        <v>DOM</v>
      </c>
      <c r="H227" s="39" t="str">
        <f t="shared" si="100"/>
        <v>09H00</v>
      </c>
      <c r="I227" s="39">
        <f t="shared" si="100"/>
        <v>0.9</v>
      </c>
      <c r="J227" s="39">
        <f t="shared" si="100"/>
        <v>15153</v>
      </c>
      <c r="K227" s="51">
        <f t="shared" si="98"/>
        <v>2999.25</v>
      </c>
    </row>
    <row r="228" spans="2:11" ht="15" customHeight="1" x14ac:dyDescent="0.25">
      <c r="B228" s="162"/>
      <c r="C228" s="43"/>
      <c r="D228" s="47" t="str">
        <f t="shared" si="99"/>
        <v>Auto Record10"</v>
      </c>
      <c r="E228" s="61" t="str">
        <f t="shared" si="96"/>
        <v>Auto Record</v>
      </c>
      <c r="F228" s="27" t="s">
        <v>87</v>
      </c>
      <c r="G228" s="39" t="str">
        <f t="shared" si="100"/>
        <v>DOM</v>
      </c>
      <c r="H228" s="39" t="str">
        <f t="shared" si="100"/>
        <v>09H40</v>
      </c>
      <c r="I228" s="39">
        <f t="shared" si="100"/>
        <v>1.5</v>
      </c>
      <c r="J228" s="39">
        <f t="shared" si="100"/>
        <v>24478</v>
      </c>
      <c r="K228" s="51">
        <f t="shared" si="98"/>
        <v>3898.5</v>
      </c>
    </row>
    <row r="229" spans="2:11" x14ac:dyDescent="0.25">
      <c r="B229" s="162"/>
      <c r="C229" s="43"/>
      <c r="D229" s="47" t="str">
        <f t="shared" si="99"/>
        <v>Record Teen: Todo mundo odeia o Cris10"</v>
      </c>
      <c r="E229" s="61" t="str">
        <f t="shared" si="96"/>
        <v>Record Teen: Todo mundo odeia o Cris</v>
      </c>
      <c r="F229" s="27" t="s">
        <v>87</v>
      </c>
      <c r="G229" s="39" t="str">
        <f t="shared" si="100"/>
        <v>DOM</v>
      </c>
      <c r="H229" s="39" t="str">
        <f t="shared" si="100"/>
        <v>11H00</v>
      </c>
      <c r="I229" s="39">
        <f t="shared" si="100"/>
        <v>2.2000000000000002</v>
      </c>
      <c r="J229" s="39">
        <f t="shared" si="100"/>
        <v>37300</v>
      </c>
      <c r="K229" s="51">
        <f t="shared" si="98"/>
        <v>0</v>
      </c>
    </row>
    <row r="230" spans="2:11" x14ac:dyDescent="0.25">
      <c r="B230" s="162"/>
      <c r="C230" s="43"/>
      <c r="D230" s="47" t="str">
        <f t="shared" si="99"/>
        <v>Record Teen: Eu, a patroa e as crianças10"</v>
      </c>
      <c r="E230" s="61" t="str">
        <f t="shared" si="96"/>
        <v>Record Teen: Eu, a patroa e as crianças</v>
      </c>
      <c r="F230" s="27" t="s">
        <v>87</v>
      </c>
      <c r="G230" s="39" t="str">
        <f t="shared" si="100"/>
        <v>DOM</v>
      </c>
      <c r="H230" s="39" t="str">
        <f t="shared" si="100"/>
        <v>12H15</v>
      </c>
      <c r="I230" s="39">
        <f t="shared" si="100"/>
        <v>2.5</v>
      </c>
      <c r="J230" s="39">
        <f t="shared" si="100"/>
        <v>40797</v>
      </c>
      <c r="K230" s="51">
        <f t="shared" si="98"/>
        <v>5684.25</v>
      </c>
    </row>
    <row r="231" spans="2:11" x14ac:dyDescent="0.25">
      <c r="B231" s="162"/>
      <c r="C231" s="43"/>
      <c r="D231" s="47" t="str">
        <f t="shared" si="99"/>
        <v>Cine Maior10"</v>
      </c>
      <c r="E231" s="61" t="str">
        <f t="shared" si="96"/>
        <v>Cine Maior</v>
      </c>
      <c r="F231" s="27" t="s">
        <v>87</v>
      </c>
      <c r="G231" s="39" t="str">
        <f t="shared" si="100"/>
        <v>DOM</v>
      </c>
      <c r="H231" s="39" t="str">
        <f t="shared" si="100"/>
        <v>14H00</v>
      </c>
      <c r="I231" s="39">
        <f t="shared" si="100"/>
        <v>3.4</v>
      </c>
      <c r="J231" s="39">
        <f t="shared" si="100"/>
        <v>52841</v>
      </c>
      <c r="K231" s="51">
        <f t="shared" si="98"/>
        <v>5684.25</v>
      </c>
    </row>
    <row r="232" spans="2:11" x14ac:dyDescent="0.25">
      <c r="B232" s="162"/>
      <c r="C232" s="43"/>
      <c r="D232" s="47" t="str">
        <f t="shared" si="99"/>
        <v>Power Couple Ed. Domingo10"</v>
      </c>
      <c r="E232" s="61" t="str">
        <f t="shared" si="96"/>
        <v>Power Couple Ed. Domingo</v>
      </c>
      <c r="F232" s="27" t="s">
        <v>87</v>
      </c>
      <c r="G232" s="39" t="str">
        <f t="shared" si="100"/>
        <v>DOM</v>
      </c>
      <c r="H232" s="39" t="str">
        <f t="shared" si="100"/>
        <v>14H00</v>
      </c>
      <c r="I232" s="39">
        <f t="shared" si="100"/>
        <v>2.8</v>
      </c>
      <c r="J232" s="39">
        <f t="shared" si="100"/>
        <v>41574</v>
      </c>
      <c r="K232" s="51">
        <f t="shared" si="98"/>
        <v>0</v>
      </c>
    </row>
    <row r="233" spans="2:11" x14ac:dyDescent="0.25">
      <c r="B233" s="162"/>
      <c r="C233" s="43"/>
      <c r="D233" s="47" t="str">
        <f t="shared" si="99"/>
        <v>Game dos 10010"</v>
      </c>
      <c r="E233" s="61" t="str">
        <f t="shared" si="96"/>
        <v>Game dos 100</v>
      </c>
      <c r="F233" s="27" t="s">
        <v>87</v>
      </c>
      <c r="G233" s="39" t="str">
        <f t="shared" si="100"/>
        <v>DOM</v>
      </c>
      <c r="H233" s="39" t="str">
        <f t="shared" si="100"/>
        <v>14H15</v>
      </c>
      <c r="I233" s="39">
        <f t="shared" si="100"/>
        <v>0</v>
      </c>
      <c r="J233" s="39">
        <f t="shared" si="100"/>
        <v>0</v>
      </c>
      <c r="K233" s="51">
        <f t="shared" si="98"/>
        <v>0</v>
      </c>
    </row>
    <row r="234" spans="2:11" x14ac:dyDescent="0.25">
      <c r="B234" s="162"/>
      <c r="C234" s="43"/>
      <c r="D234" s="47" t="str">
        <f t="shared" si="99"/>
        <v>Acerte ou Caia10"</v>
      </c>
      <c r="E234" s="61" t="str">
        <f t="shared" si="96"/>
        <v>Acerte ou Caia</v>
      </c>
      <c r="F234" s="27" t="s">
        <v>87</v>
      </c>
      <c r="G234" s="39" t="str">
        <f t="shared" si="100"/>
        <v>DOM</v>
      </c>
      <c r="H234" s="39" t="str">
        <f t="shared" si="100"/>
        <v>15H45</v>
      </c>
      <c r="I234" s="39">
        <f t="shared" si="100"/>
        <v>5.4</v>
      </c>
      <c r="J234" s="39">
        <f t="shared" si="100"/>
        <v>84702</v>
      </c>
      <c r="K234" s="51">
        <f t="shared" si="98"/>
        <v>9107.25</v>
      </c>
    </row>
    <row r="235" spans="2:11" x14ac:dyDescent="0.25">
      <c r="B235" s="162"/>
      <c r="C235" s="43"/>
      <c r="D235" s="47" t="str">
        <f t="shared" si="99"/>
        <v>Love&amp;Dance10"</v>
      </c>
      <c r="E235" s="61" t="str">
        <f t="shared" si="96"/>
        <v>Love&amp;Dance</v>
      </c>
      <c r="F235" s="27" t="s">
        <v>87</v>
      </c>
      <c r="G235" s="39" t="str">
        <f t="shared" si="100"/>
        <v>DOM</v>
      </c>
      <c r="H235" s="39" t="str">
        <f t="shared" si="100"/>
        <v>18H15</v>
      </c>
      <c r="I235" s="39">
        <f t="shared" si="100"/>
        <v>4.3</v>
      </c>
      <c r="J235" s="39">
        <f t="shared" si="100"/>
        <v>68772</v>
      </c>
      <c r="K235" s="51">
        <f t="shared" si="98"/>
        <v>9107.25</v>
      </c>
    </row>
    <row r="236" spans="2:11" x14ac:dyDescent="0.25">
      <c r="B236" s="162"/>
      <c r="C236" s="43"/>
      <c r="D236" s="47" t="str">
        <f t="shared" si="99"/>
        <v>Domingo Espetacular10"</v>
      </c>
      <c r="E236" s="61" t="str">
        <f t="shared" si="96"/>
        <v>Domingo Espetacular</v>
      </c>
      <c r="F236" s="27" t="s">
        <v>87</v>
      </c>
      <c r="G236" s="39" t="str">
        <f t="shared" si="100"/>
        <v>DOM</v>
      </c>
      <c r="H236" s="39" t="str">
        <f t="shared" si="100"/>
        <v>19H45</v>
      </c>
      <c r="I236" s="39">
        <f t="shared" si="100"/>
        <v>7.3</v>
      </c>
      <c r="J236" s="39">
        <f t="shared" si="100"/>
        <v>118505</v>
      </c>
      <c r="K236" s="51">
        <f t="shared" si="98"/>
        <v>14907.75</v>
      </c>
    </row>
    <row r="237" spans="2:11" x14ac:dyDescent="0.25">
      <c r="B237" s="162"/>
      <c r="C237" s="43"/>
      <c r="D237" s="47" t="str">
        <f t="shared" si="99"/>
        <v>Esporte Record10"</v>
      </c>
      <c r="E237" s="61" t="str">
        <f t="shared" si="96"/>
        <v>Esporte Record</v>
      </c>
      <c r="F237" s="27" t="s">
        <v>87</v>
      </c>
      <c r="G237" s="39" t="str">
        <f t="shared" si="100"/>
        <v>DOM</v>
      </c>
      <c r="H237" s="39" t="str">
        <f t="shared" si="100"/>
        <v>23H00</v>
      </c>
      <c r="I237" s="39">
        <f t="shared" si="100"/>
        <v>2.1</v>
      </c>
      <c r="J237" s="39">
        <f t="shared" si="100"/>
        <v>31472</v>
      </c>
      <c r="K237" s="51">
        <f t="shared" si="98"/>
        <v>8626.5</v>
      </c>
    </row>
    <row r="238" spans="2:11" x14ac:dyDescent="0.25">
      <c r="B238" s="163"/>
      <c r="C238" s="43"/>
      <c r="D238" s="64" t="str">
        <f t="shared" si="99"/>
        <v>Série De Domingo10"</v>
      </c>
      <c r="E238" s="72" t="str">
        <f t="shared" si="96"/>
        <v>Série De Domingo</v>
      </c>
      <c r="F238" s="63" t="s">
        <v>87</v>
      </c>
      <c r="G238" s="80" t="str">
        <f t="shared" si="100"/>
        <v>DOM</v>
      </c>
      <c r="H238" s="80" t="str">
        <f t="shared" si="100"/>
        <v>00H15</v>
      </c>
      <c r="I238" s="80">
        <f t="shared" si="100"/>
        <v>1.1000000000000001</v>
      </c>
      <c r="J238" s="80">
        <f t="shared" si="100"/>
        <v>17096</v>
      </c>
      <c r="K238" s="65">
        <f t="shared" si="98"/>
        <v>3448.5</v>
      </c>
    </row>
    <row r="239" spans="2:11" x14ac:dyDescent="0.25">
      <c r="B239" s="162" t="s">
        <v>111</v>
      </c>
      <c r="C239" s="43"/>
      <c r="D239" s="49" t="str">
        <f t="shared" si="99"/>
        <v>DF No Ar DF5"</v>
      </c>
      <c r="E239" s="61" t="str">
        <f>E205</f>
        <v>DF No Ar DF</v>
      </c>
      <c r="F239" s="38" t="s">
        <v>78</v>
      </c>
      <c r="G239" s="39" t="str">
        <f>G205</f>
        <v>SEG/SEX</v>
      </c>
      <c r="H239" s="39" t="str">
        <f t="shared" ref="H239:J239" si="101">H205</f>
        <v>07H00</v>
      </c>
      <c r="I239" s="39">
        <f t="shared" si="101"/>
        <v>1.7</v>
      </c>
      <c r="J239" s="39">
        <f t="shared" si="101"/>
        <v>26421</v>
      </c>
      <c r="K239" s="54">
        <f t="shared" ref="K239:K272" si="102">K19*40%</f>
        <v>1633.6000000000001</v>
      </c>
    </row>
    <row r="240" spans="2:11" x14ac:dyDescent="0.25">
      <c r="B240" s="162"/>
      <c r="C240" s="43"/>
      <c r="D240" s="47" t="str">
        <f t="shared" si="99"/>
        <v>Fala Brasil5"</v>
      </c>
      <c r="E240" s="61" t="str">
        <f t="shared" ref="E240:E303" si="103">E206</f>
        <v>Fala Brasil</v>
      </c>
      <c r="F240" s="38" t="s">
        <v>78</v>
      </c>
      <c r="G240" s="39" t="str">
        <f t="shared" ref="G240:J240" si="104">G206</f>
        <v>SEG/SEX</v>
      </c>
      <c r="H240" s="39" t="str">
        <f t="shared" si="104"/>
        <v>08H30</v>
      </c>
      <c r="I240" s="39">
        <f t="shared" si="104"/>
        <v>2.2999999999999998</v>
      </c>
      <c r="J240" s="39">
        <f t="shared" si="104"/>
        <v>36134</v>
      </c>
      <c r="K240" s="54">
        <f t="shared" si="102"/>
        <v>2306</v>
      </c>
    </row>
    <row r="241" spans="2:11" x14ac:dyDescent="0.25">
      <c r="B241" s="162"/>
      <c r="C241" s="43"/>
      <c r="D241" s="47" t="str">
        <f t="shared" si="99"/>
        <v>Hoje em Dia5"</v>
      </c>
      <c r="E241" s="61" t="str">
        <f t="shared" si="103"/>
        <v>Hoje em Dia</v>
      </c>
      <c r="F241" s="38" t="s">
        <v>78</v>
      </c>
      <c r="G241" s="39" t="str">
        <f t="shared" ref="G241:J241" si="105">G207</f>
        <v>SEG/SEX</v>
      </c>
      <c r="H241" s="39" t="str">
        <f t="shared" si="105"/>
        <v>09H30</v>
      </c>
      <c r="I241" s="39">
        <f t="shared" si="105"/>
        <v>2.4</v>
      </c>
      <c r="J241" s="39">
        <f t="shared" si="105"/>
        <v>38465</v>
      </c>
      <c r="K241" s="54">
        <f t="shared" si="102"/>
        <v>2171.2000000000003</v>
      </c>
    </row>
    <row r="242" spans="2:11" x14ac:dyDescent="0.25">
      <c r="B242" s="162"/>
      <c r="C242" s="43"/>
      <c r="D242" s="47" t="str">
        <f t="shared" si="99"/>
        <v>Balanço Geral DF5"</v>
      </c>
      <c r="E242" s="61" t="str">
        <f t="shared" si="103"/>
        <v>Balanço Geral DF</v>
      </c>
      <c r="F242" s="38" t="s">
        <v>78</v>
      </c>
      <c r="G242" s="39" t="str">
        <f t="shared" ref="G242:J242" si="106">G208</f>
        <v>SEG/SEX</v>
      </c>
      <c r="H242" s="39" t="str">
        <f t="shared" si="106"/>
        <v>11H30</v>
      </c>
      <c r="I242" s="39">
        <f t="shared" si="106"/>
        <v>5.5</v>
      </c>
      <c r="J242" s="39">
        <f t="shared" si="106"/>
        <v>87033</v>
      </c>
      <c r="K242" s="54">
        <f t="shared" si="102"/>
        <v>3118.4</v>
      </c>
    </row>
    <row r="243" spans="2:11" x14ac:dyDescent="0.25">
      <c r="B243" s="162"/>
      <c r="C243" s="43"/>
      <c r="D243" s="47" t="str">
        <f t="shared" si="99"/>
        <v>Novela da tarde I5"</v>
      </c>
      <c r="E243" s="61" t="str">
        <f t="shared" si="103"/>
        <v>Novela da tarde I</v>
      </c>
      <c r="F243" s="38" t="s">
        <v>78</v>
      </c>
      <c r="G243" s="39" t="str">
        <f t="shared" ref="G243:J243" si="107">G209</f>
        <v>SEG/SEX</v>
      </c>
      <c r="H243" s="39" t="str">
        <f t="shared" si="107"/>
        <v>15H30</v>
      </c>
      <c r="I243" s="39">
        <f t="shared" si="107"/>
        <v>4.4000000000000004</v>
      </c>
      <c r="J243" s="39">
        <f t="shared" si="107"/>
        <v>66829</v>
      </c>
      <c r="K243" s="54">
        <f t="shared" si="102"/>
        <v>2800</v>
      </c>
    </row>
    <row r="244" spans="2:11" x14ac:dyDescent="0.25">
      <c r="B244" s="162"/>
      <c r="C244" s="43"/>
      <c r="D244" s="47" t="str">
        <f t="shared" si="99"/>
        <v>Cidade Alerta5"</v>
      </c>
      <c r="E244" s="61" t="str">
        <f t="shared" si="103"/>
        <v>Cidade Alerta</v>
      </c>
      <c r="F244" s="38" t="s">
        <v>78</v>
      </c>
      <c r="G244" s="39" t="str">
        <f t="shared" ref="G244:J244" si="108">G210</f>
        <v>SEG/SEX</v>
      </c>
      <c r="H244" s="39" t="str">
        <f t="shared" si="108"/>
        <v>16H30</v>
      </c>
      <c r="I244" s="39">
        <f t="shared" si="108"/>
        <v>4.8</v>
      </c>
      <c r="J244" s="39">
        <f t="shared" si="108"/>
        <v>75765</v>
      </c>
      <c r="K244" s="54">
        <f t="shared" si="102"/>
        <v>2553.6000000000004</v>
      </c>
    </row>
    <row r="245" spans="2:11" x14ac:dyDescent="0.25">
      <c r="B245" s="162"/>
      <c r="C245" s="43"/>
      <c r="D245" s="47" t="str">
        <f t="shared" si="99"/>
        <v>Cidade Alerta DF5"</v>
      </c>
      <c r="E245" s="61" t="str">
        <f t="shared" si="103"/>
        <v>Cidade Alerta DF</v>
      </c>
      <c r="F245" s="38" t="s">
        <v>78</v>
      </c>
      <c r="G245" s="39" t="str">
        <f t="shared" ref="G245:J245" si="109">G211</f>
        <v>SEG/SEX</v>
      </c>
      <c r="H245" s="39" t="str">
        <f t="shared" si="109"/>
        <v>18H00</v>
      </c>
      <c r="I245" s="39">
        <f t="shared" si="109"/>
        <v>7.4</v>
      </c>
      <c r="J245" s="39">
        <f t="shared" si="109"/>
        <v>120059</v>
      </c>
      <c r="K245" s="54">
        <f t="shared" si="102"/>
        <v>3278.4</v>
      </c>
    </row>
    <row r="246" spans="2:11" x14ac:dyDescent="0.25">
      <c r="B246" s="162"/>
      <c r="C246" s="43"/>
      <c r="D246" s="47" t="str">
        <f>E246&amp;F246</f>
        <v>DF Record5"</v>
      </c>
      <c r="E246" s="61" t="str">
        <f t="shared" si="103"/>
        <v>DF Record</v>
      </c>
      <c r="F246" s="38" t="s">
        <v>78</v>
      </c>
      <c r="G246" s="39" t="str">
        <f t="shared" ref="G246:J246" si="110">G212</f>
        <v>SEG/SEX</v>
      </c>
      <c r="H246" s="39" t="str">
        <f t="shared" si="110"/>
        <v>19H15</v>
      </c>
      <c r="I246" s="39">
        <f t="shared" si="110"/>
        <v>7.3</v>
      </c>
      <c r="J246" s="39">
        <f t="shared" si="110"/>
        <v>118505</v>
      </c>
      <c r="K246" s="54">
        <f t="shared" si="102"/>
        <v>4873.6000000000004</v>
      </c>
    </row>
    <row r="247" spans="2:11" x14ac:dyDescent="0.25">
      <c r="B247" s="162"/>
      <c r="C247" s="43"/>
      <c r="D247" s="47" t="str">
        <f>E247&amp;F247</f>
        <v>Jornal da Record5"</v>
      </c>
      <c r="E247" s="61" t="str">
        <f t="shared" si="103"/>
        <v>Jornal da Record</v>
      </c>
      <c r="F247" s="38" t="s">
        <v>78</v>
      </c>
      <c r="G247" s="39" t="str">
        <f t="shared" ref="G247:J247" si="111">G213</f>
        <v>SEG/SEX</v>
      </c>
      <c r="H247" s="39" t="str">
        <f t="shared" si="111"/>
        <v>19H55</v>
      </c>
      <c r="I247" s="39">
        <f t="shared" si="111"/>
        <v>7.7</v>
      </c>
      <c r="J247" s="39">
        <f t="shared" si="111"/>
        <v>125110</v>
      </c>
      <c r="K247" s="54">
        <f t="shared" si="102"/>
        <v>8440.8000000000011</v>
      </c>
    </row>
    <row r="248" spans="2:11" x14ac:dyDescent="0.25">
      <c r="B248" s="162"/>
      <c r="C248" s="43"/>
      <c r="D248" s="47" t="str">
        <f t="shared" ref="D248:D275" si="112">E248&amp;F248</f>
        <v>Novela 3 5"</v>
      </c>
      <c r="E248" s="61" t="str">
        <f t="shared" si="103"/>
        <v xml:space="preserve">Novela 3 </v>
      </c>
      <c r="F248" s="38" t="s">
        <v>78</v>
      </c>
      <c r="G248" s="39" t="str">
        <f t="shared" ref="G248:J248" si="113">G214</f>
        <v>SEG/SEX</v>
      </c>
      <c r="H248" s="39" t="str">
        <f t="shared" si="113"/>
        <v>21H00</v>
      </c>
      <c r="I248" s="39">
        <f t="shared" si="113"/>
        <v>7</v>
      </c>
      <c r="J248" s="39">
        <f t="shared" si="113"/>
        <v>115008</v>
      </c>
      <c r="K248" s="54">
        <f t="shared" si="102"/>
        <v>8353.6</v>
      </c>
    </row>
    <row r="249" spans="2:11" x14ac:dyDescent="0.25">
      <c r="B249" s="162"/>
      <c r="C249" s="43"/>
      <c r="D249" s="47" t="str">
        <f t="shared" si="112"/>
        <v>Novela 22H5"</v>
      </c>
      <c r="E249" s="61" t="str">
        <f t="shared" si="103"/>
        <v>Novela 22H</v>
      </c>
      <c r="F249" s="38" t="s">
        <v>78</v>
      </c>
      <c r="G249" s="39" t="str">
        <f t="shared" ref="G249:J249" si="114">G215</f>
        <v>SEG/SEX</v>
      </c>
      <c r="H249" s="39" t="str">
        <f t="shared" si="114"/>
        <v>22H00</v>
      </c>
      <c r="I249" s="39">
        <f t="shared" si="114"/>
        <v>5.5</v>
      </c>
      <c r="J249" s="39">
        <f t="shared" si="114"/>
        <v>91307</v>
      </c>
      <c r="K249" s="54">
        <f t="shared" si="102"/>
        <v>6926.8</v>
      </c>
    </row>
    <row r="250" spans="2:11" x14ac:dyDescent="0.25">
      <c r="B250" s="162"/>
      <c r="C250" s="43"/>
      <c r="D250" s="47" t="str">
        <f t="shared" si="112"/>
        <v>A Fazenda5"</v>
      </c>
      <c r="E250" s="61" t="str">
        <f t="shared" si="103"/>
        <v>A Fazenda</v>
      </c>
      <c r="F250" s="38" t="s">
        <v>78</v>
      </c>
      <c r="G250" s="39" t="str">
        <f t="shared" ref="G250:J250" si="115">G216</f>
        <v>SEG/DOM</v>
      </c>
      <c r="H250" s="39" t="str">
        <f t="shared" si="115"/>
        <v>22H30</v>
      </c>
      <c r="I250" s="39">
        <f t="shared" si="115"/>
        <v>5.3</v>
      </c>
      <c r="J250" s="39">
        <f t="shared" si="115"/>
        <v>81156</v>
      </c>
      <c r="K250" s="54">
        <f t="shared" si="102"/>
        <v>7182.8</v>
      </c>
    </row>
    <row r="251" spans="2:11" x14ac:dyDescent="0.25">
      <c r="B251" s="162"/>
      <c r="C251" s="43"/>
      <c r="D251" s="47" t="str">
        <f t="shared" si="112"/>
        <v>Série Prémium5"</v>
      </c>
      <c r="E251" s="61" t="str">
        <f t="shared" si="103"/>
        <v>Série Prémium</v>
      </c>
      <c r="F251" s="38" t="s">
        <v>78</v>
      </c>
      <c r="G251" s="39" t="str">
        <f t="shared" ref="G251:J251" si="116">G217</f>
        <v>SEG/SEX</v>
      </c>
      <c r="H251" s="39" t="str">
        <f t="shared" si="116"/>
        <v>23H45</v>
      </c>
      <c r="I251" s="39">
        <f t="shared" si="116"/>
        <v>2.5</v>
      </c>
      <c r="J251" s="39">
        <f t="shared" si="116"/>
        <v>35746</v>
      </c>
      <c r="K251" s="54">
        <f t="shared" si="102"/>
        <v>3666</v>
      </c>
    </row>
    <row r="252" spans="2:11" x14ac:dyDescent="0.25">
      <c r="B252" s="162"/>
      <c r="C252" s="43"/>
      <c r="D252" s="47" t="str">
        <f t="shared" si="112"/>
        <v>Quilos Mortais5"</v>
      </c>
      <c r="E252" s="61" t="str">
        <f t="shared" si="103"/>
        <v>Quilos Mortais</v>
      </c>
      <c r="F252" s="38" t="s">
        <v>78</v>
      </c>
      <c r="G252" s="39" t="str">
        <f t="shared" ref="G252:J252" si="117">G218</f>
        <v>SEG/SEX</v>
      </c>
      <c r="H252" s="39" t="str">
        <f t="shared" si="117"/>
        <v>23H15</v>
      </c>
      <c r="I252" s="39">
        <f t="shared" si="117"/>
        <v>4.0999999999999996</v>
      </c>
      <c r="J252" s="39">
        <f t="shared" si="117"/>
        <v>63721</v>
      </c>
      <c r="K252" s="54">
        <f t="shared" si="102"/>
        <v>3770.4</v>
      </c>
    </row>
    <row r="253" spans="2:11" x14ac:dyDescent="0.25">
      <c r="B253" s="162"/>
      <c r="C253" s="43"/>
      <c r="D253" s="47" t="str">
        <f t="shared" si="112"/>
        <v>Brasil Caminhoneiro5"</v>
      </c>
      <c r="E253" s="61" t="str">
        <f t="shared" si="103"/>
        <v>Brasil Caminhoneiro</v>
      </c>
      <c r="F253" s="38" t="s">
        <v>78</v>
      </c>
      <c r="G253" s="39" t="str">
        <f t="shared" ref="G253:J253" si="118">G219</f>
        <v>SÁB</v>
      </c>
      <c r="H253" s="39" t="str">
        <f t="shared" si="118"/>
        <v>07H00</v>
      </c>
      <c r="I253" s="39">
        <f t="shared" si="118"/>
        <v>0.7</v>
      </c>
      <c r="J253" s="39">
        <f t="shared" si="118"/>
        <v>11656</v>
      </c>
      <c r="K253" s="54">
        <f t="shared" si="102"/>
        <v>1614.4</v>
      </c>
    </row>
    <row r="254" spans="2:11" x14ac:dyDescent="0.25">
      <c r="B254" s="162"/>
      <c r="C254" s="43"/>
      <c r="D254" s="47" t="str">
        <f t="shared" si="112"/>
        <v>Fala Brasil - Ed. de Sábado5"</v>
      </c>
      <c r="E254" s="61" t="str">
        <f t="shared" si="103"/>
        <v>Fala Brasil - Ed. de Sábado</v>
      </c>
      <c r="F254" s="38" t="s">
        <v>78</v>
      </c>
      <c r="G254" s="39" t="str">
        <f t="shared" ref="G254:J254" si="119">G220</f>
        <v>SÁB</v>
      </c>
      <c r="H254" s="39" t="str">
        <f t="shared" si="119"/>
        <v>07H35</v>
      </c>
      <c r="I254" s="39">
        <f t="shared" si="119"/>
        <v>2.7</v>
      </c>
      <c r="J254" s="39">
        <f t="shared" si="119"/>
        <v>42351</v>
      </c>
      <c r="K254" s="54">
        <f t="shared" si="102"/>
        <v>1987.2</v>
      </c>
    </row>
    <row r="255" spans="2:11" x14ac:dyDescent="0.25">
      <c r="B255" s="162"/>
      <c r="C255" s="43"/>
      <c r="D255" s="47" t="str">
        <f t="shared" si="112"/>
        <v>Balanço Geral DF - Ed. de Sábado5"</v>
      </c>
      <c r="E255" s="61" t="str">
        <f t="shared" si="103"/>
        <v>Balanço Geral DF - Ed. de Sábado</v>
      </c>
      <c r="F255" s="38" t="s">
        <v>78</v>
      </c>
      <c r="G255" s="39" t="str">
        <f t="shared" ref="G255:J255" si="120">G221</f>
        <v>SÁB</v>
      </c>
      <c r="H255" s="39" t="str">
        <f t="shared" si="120"/>
        <v>13H00</v>
      </c>
      <c r="I255" s="39">
        <f t="shared" si="120"/>
        <v>4.4000000000000004</v>
      </c>
      <c r="J255" s="39">
        <f t="shared" si="120"/>
        <v>70326</v>
      </c>
      <c r="K255" s="54">
        <f t="shared" si="102"/>
        <v>3118.4</v>
      </c>
    </row>
    <row r="256" spans="2:11" x14ac:dyDescent="0.25">
      <c r="B256" s="162"/>
      <c r="C256" s="43"/>
      <c r="D256" s="47" t="str">
        <f t="shared" si="112"/>
        <v>Cine Aventura5"</v>
      </c>
      <c r="E256" s="61" t="str">
        <f t="shared" si="103"/>
        <v>Cine Aventura</v>
      </c>
      <c r="F256" s="38" t="s">
        <v>78</v>
      </c>
      <c r="G256" s="39" t="str">
        <f t="shared" ref="G256:J256" si="121">G222</f>
        <v>SÁB</v>
      </c>
      <c r="H256" s="39" t="str">
        <f t="shared" si="121"/>
        <v>15H00</v>
      </c>
      <c r="I256" s="39">
        <f t="shared" si="121"/>
        <v>3.6</v>
      </c>
      <c r="J256" s="39">
        <f t="shared" si="121"/>
        <v>59835</v>
      </c>
      <c r="K256" s="54">
        <f t="shared" si="102"/>
        <v>2171.2000000000003</v>
      </c>
    </row>
    <row r="257" spans="2:11" x14ac:dyDescent="0.25">
      <c r="B257" s="162"/>
      <c r="C257" s="43"/>
      <c r="D257" s="47" t="str">
        <f t="shared" si="112"/>
        <v>Cidade Alerta - Ed. de Sábado 15"</v>
      </c>
      <c r="E257" s="61" t="str">
        <f t="shared" si="103"/>
        <v>Cidade Alerta - Ed. de Sábado 1</v>
      </c>
      <c r="F257" s="38" t="s">
        <v>78</v>
      </c>
      <c r="G257" s="39" t="str">
        <f t="shared" ref="G257:J257" si="122">G223</f>
        <v>SÁB</v>
      </c>
      <c r="H257" s="39" t="str">
        <f t="shared" si="122"/>
        <v>17H00</v>
      </c>
      <c r="I257" s="39">
        <f t="shared" si="122"/>
        <v>3.9</v>
      </c>
      <c r="J257" s="39">
        <f t="shared" si="122"/>
        <v>62555</v>
      </c>
      <c r="K257" s="54">
        <f t="shared" si="102"/>
        <v>2309.2000000000003</v>
      </c>
    </row>
    <row r="258" spans="2:11" ht="15" customHeight="1" x14ac:dyDescent="0.25">
      <c r="B258" s="162"/>
      <c r="C258" s="43"/>
      <c r="D258" s="47" t="str">
        <f t="shared" si="112"/>
        <v>Jornal da Record - Ed. de Sábado5"</v>
      </c>
      <c r="E258" s="61" t="str">
        <f t="shared" si="103"/>
        <v>Jornal da Record - Ed. de Sábado</v>
      </c>
      <c r="F258" s="38" t="s">
        <v>78</v>
      </c>
      <c r="G258" s="39" t="str">
        <f t="shared" ref="G258:J258" si="123">G224</f>
        <v>SÁB</v>
      </c>
      <c r="H258" s="39" t="str">
        <f t="shared" si="123"/>
        <v>19H45</v>
      </c>
      <c r="I258" s="39">
        <f t="shared" si="123"/>
        <v>5.0999999999999996</v>
      </c>
      <c r="J258" s="39">
        <f t="shared" si="123"/>
        <v>84702</v>
      </c>
      <c r="K258" s="54">
        <f t="shared" si="102"/>
        <v>7327.6</v>
      </c>
    </row>
    <row r="259" spans="2:11" x14ac:dyDescent="0.25">
      <c r="B259" s="162"/>
      <c r="C259" s="43"/>
      <c r="D259" s="47" t="str">
        <f t="shared" si="112"/>
        <v>Cidade Alerta - Ed. de Sábado 25"</v>
      </c>
      <c r="E259" s="61" t="str">
        <f t="shared" si="103"/>
        <v>Cidade Alerta - Ed. de Sábado 2</v>
      </c>
      <c r="F259" s="38" t="s">
        <v>78</v>
      </c>
      <c r="G259" s="39" t="str">
        <f t="shared" ref="G259:J259" si="124">G225</f>
        <v>SÁB</v>
      </c>
      <c r="H259" s="39" t="str">
        <f t="shared" si="124"/>
        <v>21H00</v>
      </c>
      <c r="I259" s="39">
        <f t="shared" si="124"/>
        <v>4</v>
      </c>
      <c r="J259" s="39">
        <f t="shared" si="124"/>
        <v>66052</v>
      </c>
      <c r="K259" s="54">
        <f t="shared" si="102"/>
        <v>2309.2000000000003</v>
      </c>
    </row>
    <row r="260" spans="2:11" x14ac:dyDescent="0.25">
      <c r="B260" s="162"/>
      <c r="C260" s="43"/>
      <c r="D260" s="47" t="str">
        <f t="shared" si="112"/>
        <v>Super Tela5"</v>
      </c>
      <c r="E260" s="61" t="str">
        <f t="shared" si="103"/>
        <v>Super Tela</v>
      </c>
      <c r="F260" s="38" t="s">
        <v>78</v>
      </c>
      <c r="G260" s="39" t="str">
        <f t="shared" ref="G260:J260" si="125">G226</f>
        <v>SÁB</v>
      </c>
      <c r="H260" s="39" t="str">
        <f t="shared" si="125"/>
        <v>23H15</v>
      </c>
      <c r="I260" s="39">
        <f t="shared" si="125"/>
        <v>2.7</v>
      </c>
      <c r="J260" s="39">
        <f t="shared" si="125"/>
        <v>39243</v>
      </c>
      <c r="K260" s="54">
        <f t="shared" si="102"/>
        <v>3770.4</v>
      </c>
    </row>
    <row r="261" spans="2:11" x14ac:dyDescent="0.25">
      <c r="B261" s="162"/>
      <c r="C261" s="43"/>
      <c r="D261" s="47" t="str">
        <f t="shared" si="112"/>
        <v>Agro Record DF5"</v>
      </c>
      <c r="E261" s="61" t="str">
        <f t="shared" si="103"/>
        <v>Agro Record DF</v>
      </c>
      <c r="F261" s="38" t="s">
        <v>78</v>
      </c>
      <c r="G261" s="39" t="str">
        <f t="shared" ref="G261:J261" si="126">G227</f>
        <v>DOM</v>
      </c>
      <c r="H261" s="39" t="str">
        <f t="shared" si="126"/>
        <v>09H00</v>
      </c>
      <c r="I261" s="39">
        <f t="shared" si="126"/>
        <v>0.9</v>
      </c>
      <c r="J261" s="39">
        <f t="shared" si="126"/>
        <v>15153</v>
      </c>
      <c r="K261" s="54">
        <f t="shared" si="102"/>
        <v>1599.6000000000001</v>
      </c>
    </row>
    <row r="262" spans="2:11" x14ac:dyDescent="0.25">
      <c r="B262" s="162"/>
      <c r="C262" s="43"/>
      <c r="D262" s="47" t="str">
        <f t="shared" si="112"/>
        <v>Auto Record5"</v>
      </c>
      <c r="E262" s="61" t="str">
        <f t="shared" si="103"/>
        <v>Auto Record</v>
      </c>
      <c r="F262" s="38" t="s">
        <v>78</v>
      </c>
      <c r="G262" s="39" t="str">
        <f t="shared" ref="G262:J262" si="127">G228</f>
        <v>DOM</v>
      </c>
      <c r="H262" s="39" t="str">
        <f t="shared" si="127"/>
        <v>09H40</v>
      </c>
      <c r="I262" s="39">
        <f t="shared" si="127"/>
        <v>1.5</v>
      </c>
      <c r="J262" s="39">
        <f t="shared" si="127"/>
        <v>24478</v>
      </c>
      <c r="K262" s="54">
        <f t="shared" si="102"/>
        <v>2079.2000000000003</v>
      </c>
    </row>
    <row r="263" spans="2:11" x14ac:dyDescent="0.25">
      <c r="B263" s="162"/>
      <c r="C263" s="43"/>
      <c r="D263" s="47" t="str">
        <f t="shared" si="112"/>
        <v>Record Teen: Todo mundo odeia o Cris5"</v>
      </c>
      <c r="E263" s="61" t="str">
        <f t="shared" si="103"/>
        <v>Record Teen: Todo mundo odeia o Cris</v>
      </c>
      <c r="F263" s="38" t="s">
        <v>78</v>
      </c>
      <c r="G263" s="39" t="str">
        <f t="shared" ref="G263:J263" si="128">G229</f>
        <v>DOM</v>
      </c>
      <c r="H263" s="39" t="str">
        <f t="shared" si="128"/>
        <v>11H00</v>
      </c>
      <c r="I263" s="39">
        <f t="shared" si="128"/>
        <v>2.2000000000000002</v>
      </c>
      <c r="J263" s="39">
        <f t="shared" si="128"/>
        <v>37300</v>
      </c>
      <c r="K263" s="54">
        <f t="shared" si="102"/>
        <v>0</v>
      </c>
    </row>
    <row r="264" spans="2:11" x14ac:dyDescent="0.25">
      <c r="B264" s="162"/>
      <c r="C264" s="43"/>
      <c r="D264" s="47" t="str">
        <f t="shared" si="112"/>
        <v>Record Teen: Eu, a patroa e as crianças5"</v>
      </c>
      <c r="E264" s="61" t="str">
        <f t="shared" si="103"/>
        <v>Record Teen: Eu, a patroa e as crianças</v>
      </c>
      <c r="F264" s="38" t="s">
        <v>78</v>
      </c>
      <c r="G264" s="39" t="str">
        <f t="shared" ref="G264:J264" si="129">G230</f>
        <v>DOM</v>
      </c>
      <c r="H264" s="39" t="str">
        <f t="shared" si="129"/>
        <v>12H15</v>
      </c>
      <c r="I264" s="39">
        <f t="shared" si="129"/>
        <v>2.5</v>
      </c>
      <c r="J264" s="39">
        <f t="shared" si="129"/>
        <v>40797</v>
      </c>
      <c r="K264" s="54">
        <f t="shared" si="102"/>
        <v>3031.6000000000004</v>
      </c>
    </row>
    <row r="265" spans="2:11" x14ac:dyDescent="0.25">
      <c r="B265" s="162"/>
      <c r="C265" s="43"/>
      <c r="D265" s="47" t="str">
        <f t="shared" si="112"/>
        <v>Cine Maior5"</v>
      </c>
      <c r="E265" s="61" t="str">
        <f t="shared" si="103"/>
        <v>Cine Maior</v>
      </c>
      <c r="F265" s="38" t="s">
        <v>78</v>
      </c>
      <c r="G265" s="39" t="str">
        <f t="shared" ref="G265:J265" si="130">G231</f>
        <v>DOM</v>
      </c>
      <c r="H265" s="39" t="str">
        <f t="shared" si="130"/>
        <v>14H00</v>
      </c>
      <c r="I265" s="39">
        <f t="shared" si="130"/>
        <v>3.4</v>
      </c>
      <c r="J265" s="39">
        <f t="shared" si="130"/>
        <v>52841</v>
      </c>
      <c r="K265" s="54">
        <f t="shared" si="102"/>
        <v>3031.6000000000004</v>
      </c>
    </row>
    <row r="266" spans="2:11" x14ac:dyDescent="0.25">
      <c r="B266" s="162"/>
      <c r="C266" s="43"/>
      <c r="D266" s="47" t="str">
        <f t="shared" si="112"/>
        <v>Power Couple Ed. Domingo5"</v>
      </c>
      <c r="E266" s="61" t="str">
        <f t="shared" si="103"/>
        <v>Power Couple Ed. Domingo</v>
      </c>
      <c r="F266" s="38" t="s">
        <v>78</v>
      </c>
      <c r="G266" s="39" t="str">
        <f t="shared" ref="G266:J266" si="131">G232</f>
        <v>DOM</v>
      </c>
      <c r="H266" s="39" t="str">
        <f t="shared" si="131"/>
        <v>14H00</v>
      </c>
      <c r="I266" s="39">
        <f t="shared" si="131"/>
        <v>2.8</v>
      </c>
      <c r="J266" s="39">
        <f t="shared" si="131"/>
        <v>41574</v>
      </c>
      <c r="K266" s="54">
        <f t="shared" si="102"/>
        <v>0</v>
      </c>
    </row>
    <row r="267" spans="2:11" x14ac:dyDescent="0.25">
      <c r="B267" s="162"/>
      <c r="C267" s="43"/>
      <c r="D267" s="47" t="str">
        <f t="shared" si="112"/>
        <v>Game dos 1005"</v>
      </c>
      <c r="E267" s="61" t="str">
        <f t="shared" si="103"/>
        <v>Game dos 100</v>
      </c>
      <c r="F267" s="38" t="s">
        <v>78</v>
      </c>
      <c r="G267" s="39" t="str">
        <f t="shared" ref="G267:J267" si="132">G233</f>
        <v>DOM</v>
      </c>
      <c r="H267" s="39" t="str">
        <f t="shared" si="132"/>
        <v>14H15</v>
      </c>
      <c r="I267" s="39">
        <f t="shared" si="132"/>
        <v>0</v>
      </c>
      <c r="J267" s="39">
        <f t="shared" si="132"/>
        <v>0</v>
      </c>
      <c r="K267" s="54">
        <f t="shared" si="102"/>
        <v>0</v>
      </c>
    </row>
    <row r="268" spans="2:11" x14ac:dyDescent="0.25">
      <c r="B268" s="162"/>
      <c r="C268" s="43"/>
      <c r="D268" s="47" t="str">
        <f t="shared" si="112"/>
        <v>Acerte ou Caia5"</v>
      </c>
      <c r="E268" s="61" t="str">
        <f t="shared" si="103"/>
        <v>Acerte ou Caia</v>
      </c>
      <c r="F268" s="38" t="s">
        <v>78</v>
      </c>
      <c r="G268" s="39" t="str">
        <f t="shared" ref="G268:J268" si="133">G234</f>
        <v>DOM</v>
      </c>
      <c r="H268" s="39" t="str">
        <f t="shared" si="133"/>
        <v>15H45</v>
      </c>
      <c r="I268" s="39">
        <f t="shared" si="133"/>
        <v>5.4</v>
      </c>
      <c r="J268" s="39">
        <f t="shared" si="133"/>
        <v>84702</v>
      </c>
      <c r="K268" s="54">
        <f t="shared" si="102"/>
        <v>4857.2</v>
      </c>
    </row>
    <row r="269" spans="2:11" x14ac:dyDescent="0.25">
      <c r="B269" s="162"/>
      <c r="C269" s="43"/>
      <c r="D269" s="47" t="str">
        <f t="shared" si="112"/>
        <v>Love&amp;Dance5"</v>
      </c>
      <c r="E269" s="61" t="str">
        <f t="shared" si="103"/>
        <v>Love&amp;Dance</v>
      </c>
      <c r="F269" s="38" t="s">
        <v>78</v>
      </c>
      <c r="G269" s="39" t="str">
        <f t="shared" ref="G269:J269" si="134">G235</f>
        <v>DOM</v>
      </c>
      <c r="H269" s="39" t="str">
        <f t="shared" si="134"/>
        <v>18H15</v>
      </c>
      <c r="I269" s="39">
        <f t="shared" si="134"/>
        <v>4.3</v>
      </c>
      <c r="J269" s="39">
        <f t="shared" si="134"/>
        <v>68772</v>
      </c>
      <c r="K269" s="54">
        <f t="shared" si="102"/>
        <v>4857.2</v>
      </c>
    </row>
    <row r="270" spans="2:11" x14ac:dyDescent="0.25">
      <c r="B270" s="162"/>
      <c r="C270" s="43"/>
      <c r="D270" s="47" t="str">
        <f t="shared" si="112"/>
        <v>Domingo Espetacular5"</v>
      </c>
      <c r="E270" s="61" t="str">
        <f t="shared" si="103"/>
        <v>Domingo Espetacular</v>
      </c>
      <c r="F270" s="38" t="s">
        <v>78</v>
      </c>
      <c r="G270" s="39" t="str">
        <f t="shared" ref="G270:J270" si="135">G236</f>
        <v>DOM</v>
      </c>
      <c r="H270" s="39" t="str">
        <f t="shared" si="135"/>
        <v>19H45</v>
      </c>
      <c r="I270" s="39">
        <f t="shared" si="135"/>
        <v>7.3</v>
      </c>
      <c r="J270" s="39">
        <f t="shared" si="135"/>
        <v>118505</v>
      </c>
      <c r="K270" s="54">
        <f t="shared" si="102"/>
        <v>7950.8</v>
      </c>
    </row>
    <row r="271" spans="2:11" x14ac:dyDescent="0.25">
      <c r="B271" s="162"/>
      <c r="C271" s="43"/>
      <c r="D271" s="47" t="str">
        <f t="shared" si="112"/>
        <v>Esporte Record5"</v>
      </c>
      <c r="E271" s="61" t="str">
        <f t="shared" si="103"/>
        <v>Esporte Record</v>
      </c>
      <c r="F271" s="38" t="s">
        <v>78</v>
      </c>
      <c r="G271" s="39" t="str">
        <f t="shared" ref="G271:J271" si="136">G237</f>
        <v>DOM</v>
      </c>
      <c r="H271" s="39" t="str">
        <f t="shared" si="136"/>
        <v>23H00</v>
      </c>
      <c r="I271" s="39">
        <f t="shared" si="136"/>
        <v>2.1</v>
      </c>
      <c r="J271" s="39">
        <f t="shared" si="136"/>
        <v>31472</v>
      </c>
      <c r="K271" s="54">
        <f t="shared" si="102"/>
        <v>4600.8</v>
      </c>
    </row>
    <row r="272" spans="2:11" x14ac:dyDescent="0.25">
      <c r="B272" s="163"/>
      <c r="C272" s="43"/>
      <c r="D272" s="64" t="str">
        <f t="shared" si="112"/>
        <v>Série De Domingo5"</v>
      </c>
      <c r="E272" s="72" t="str">
        <f t="shared" si="103"/>
        <v>Série De Domingo</v>
      </c>
      <c r="F272" s="75" t="s">
        <v>78</v>
      </c>
      <c r="G272" s="80" t="str">
        <f t="shared" ref="G272:J272" si="137">G238</f>
        <v>DOM</v>
      </c>
      <c r="H272" s="80" t="str">
        <f t="shared" si="137"/>
        <v>00H15</v>
      </c>
      <c r="I272" s="80">
        <f t="shared" si="137"/>
        <v>1.1000000000000001</v>
      </c>
      <c r="J272" s="80">
        <f t="shared" si="137"/>
        <v>17096</v>
      </c>
      <c r="K272" s="88">
        <f t="shared" si="102"/>
        <v>1839.2</v>
      </c>
    </row>
    <row r="273" spans="2:11" x14ac:dyDescent="0.25">
      <c r="B273" s="169" t="s">
        <v>112</v>
      </c>
      <c r="C273" s="43"/>
      <c r="D273" s="49" t="str">
        <f t="shared" si="112"/>
        <v>DF No Ar DF12"</v>
      </c>
      <c r="E273" s="61" t="str">
        <f t="shared" si="103"/>
        <v>DF No Ar DF</v>
      </c>
      <c r="F273" s="38" t="s">
        <v>88</v>
      </c>
      <c r="G273" s="39" t="str">
        <f t="shared" ref="G273:J273" si="138">G239</f>
        <v>SEG/SEX</v>
      </c>
      <c r="H273" s="39" t="str">
        <f t="shared" si="138"/>
        <v>07H00</v>
      </c>
      <c r="I273" s="39">
        <f t="shared" si="138"/>
        <v>1.7</v>
      </c>
      <c r="J273" s="39">
        <f t="shared" si="138"/>
        <v>26421</v>
      </c>
      <c r="K273" s="54">
        <f t="shared" ref="K273:K306" si="139">K19*65%</f>
        <v>2654.6</v>
      </c>
    </row>
    <row r="274" spans="2:11" x14ac:dyDescent="0.25">
      <c r="B274" s="162"/>
      <c r="C274" s="43"/>
      <c r="D274" s="47" t="str">
        <f t="shared" si="112"/>
        <v>Fala Brasil12"</v>
      </c>
      <c r="E274" s="61" t="str">
        <f t="shared" si="103"/>
        <v>Fala Brasil</v>
      </c>
      <c r="F274" s="38" t="s">
        <v>88</v>
      </c>
      <c r="G274" s="39" t="str">
        <f t="shared" ref="G274:J274" si="140">G240</f>
        <v>SEG/SEX</v>
      </c>
      <c r="H274" s="39" t="str">
        <f t="shared" si="140"/>
        <v>08H30</v>
      </c>
      <c r="I274" s="39">
        <f t="shared" si="140"/>
        <v>2.2999999999999998</v>
      </c>
      <c r="J274" s="39">
        <f t="shared" si="140"/>
        <v>36134</v>
      </c>
      <c r="K274" s="54">
        <f t="shared" si="139"/>
        <v>3747.25</v>
      </c>
    </row>
    <row r="275" spans="2:11" x14ac:dyDescent="0.25">
      <c r="B275" s="162"/>
      <c r="C275" s="43"/>
      <c r="D275" s="47" t="str">
        <f t="shared" si="112"/>
        <v>Hoje em Dia12"</v>
      </c>
      <c r="E275" s="61" t="str">
        <f t="shared" si="103"/>
        <v>Hoje em Dia</v>
      </c>
      <c r="F275" s="38" t="s">
        <v>88</v>
      </c>
      <c r="G275" s="39" t="str">
        <f t="shared" ref="G275:J275" si="141">G241</f>
        <v>SEG/SEX</v>
      </c>
      <c r="H275" s="39" t="str">
        <f t="shared" si="141"/>
        <v>09H30</v>
      </c>
      <c r="I275" s="39">
        <f t="shared" si="141"/>
        <v>2.4</v>
      </c>
      <c r="J275" s="39">
        <f t="shared" si="141"/>
        <v>38465</v>
      </c>
      <c r="K275" s="54">
        <f t="shared" si="139"/>
        <v>3528.2000000000003</v>
      </c>
    </row>
    <row r="276" spans="2:11" x14ac:dyDescent="0.25">
      <c r="B276" s="162"/>
      <c r="C276" s="43"/>
      <c r="D276" s="47" t="str">
        <f>E276&amp;F276</f>
        <v>Balanço Geral DF12"</v>
      </c>
      <c r="E276" s="61" t="str">
        <f t="shared" si="103"/>
        <v>Balanço Geral DF</v>
      </c>
      <c r="F276" s="38" t="s">
        <v>88</v>
      </c>
      <c r="G276" s="39" t="str">
        <f t="shared" ref="G276:J276" si="142">G242</f>
        <v>SEG/SEX</v>
      </c>
      <c r="H276" s="39" t="str">
        <f t="shared" si="142"/>
        <v>11H30</v>
      </c>
      <c r="I276" s="39">
        <f t="shared" si="142"/>
        <v>5.5</v>
      </c>
      <c r="J276" s="39">
        <f t="shared" si="142"/>
        <v>87033</v>
      </c>
      <c r="K276" s="54">
        <f t="shared" si="139"/>
        <v>5067.4000000000005</v>
      </c>
    </row>
    <row r="277" spans="2:11" x14ac:dyDescent="0.25">
      <c r="B277" s="162"/>
      <c r="C277" s="43"/>
      <c r="D277" s="47" t="str">
        <f>E277&amp;F277</f>
        <v>Novela da tarde I12"</v>
      </c>
      <c r="E277" s="61" t="str">
        <f t="shared" si="103"/>
        <v>Novela da tarde I</v>
      </c>
      <c r="F277" s="38" t="s">
        <v>88</v>
      </c>
      <c r="G277" s="39" t="str">
        <f t="shared" ref="G277:J277" si="143">G243</f>
        <v>SEG/SEX</v>
      </c>
      <c r="H277" s="39" t="str">
        <f t="shared" si="143"/>
        <v>15H30</v>
      </c>
      <c r="I277" s="39">
        <f t="shared" si="143"/>
        <v>4.4000000000000004</v>
      </c>
      <c r="J277" s="39">
        <f t="shared" si="143"/>
        <v>66829</v>
      </c>
      <c r="K277" s="54">
        <f t="shared" si="139"/>
        <v>4550</v>
      </c>
    </row>
    <row r="278" spans="2:11" x14ac:dyDescent="0.25">
      <c r="B278" s="162"/>
      <c r="C278" s="43"/>
      <c r="D278" s="47" t="str">
        <f t="shared" ref="D278:D305" si="144">E278&amp;F278</f>
        <v>Cidade Alerta12"</v>
      </c>
      <c r="E278" s="61" t="str">
        <f t="shared" si="103"/>
        <v>Cidade Alerta</v>
      </c>
      <c r="F278" s="38" t="s">
        <v>88</v>
      </c>
      <c r="G278" s="39" t="str">
        <f t="shared" ref="G278:J278" si="145">G244</f>
        <v>SEG/SEX</v>
      </c>
      <c r="H278" s="39" t="str">
        <f t="shared" si="145"/>
        <v>16H30</v>
      </c>
      <c r="I278" s="39">
        <f t="shared" si="145"/>
        <v>4.8</v>
      </c>
      <c r="J278" s="39">
        <f t="shared" si="145"/>
        <v>75765</v>
      </c>
      <c r="K278" s="54">
        <f t="shared" si="139"/>
        <v>4149.6000000000004</v>
      </c>
    </row>
    <row r="279" spans="2:11" x14ac:dyDescent="0.25">
      <c r="B279" s="162"/>
      <c r="C279" s="43"/>
      <c r="D279" s="47" t="str">
        <f t="shared" si="144"/>
        <v>Cidade Alerta DF12"</v>
      </c>
      <c r="E279" s="61" t="str">
        <f t="shared" si="103"/>
        <v>Cidade Alerta DF</v>
      </c>
      <c r="F279" s="38" t="s">
        <v>88</v>
      </c>
      <c r="G279" s="39" t="str">
        <f t="shared" ref="G279:J279" si="146">G245</f>
        <v>SEG/SEX</v>
      </c>
      <c r="H279" s="39" t="str">
        <f t="shared" si="146"/>
        <v>18H00</v>
      </c>
      <c r="I279" s="39">
        <f t="shared" si="146"/>
        <v>7.4</v>
      </c>
      <c r="J279" s="39">
        <f t="shared" si="146"/>
        <v>120059</v>
      </c>
      <c r="K279" s="54">
        <f t="shared" si="139"/>
        <v>5327.4000000000005</v>
      </c>
    </row>
    <row r="280" spans="2:11" x14ac:dyDescent="0.25">
      <c r="B280" s="162"/>
      <c r="C280" s="43"/>
      <c r="D280" s="47" t="str">
        <f t="shared" si="144"/>
        <v>DF Record12"</v>
      </c>
      <c r="E280" s="61" t="str">
        <f t="shared" si="103"/>
        <v>DF Record</v>
      </c>
      <c r="F280" s="38" t="s">
        <v>88</v>
      </c>
      <c r="G280" s="39" t="str">
        <f t="shared" ref="G280:J280" si="147">G246</f>
        <v>SEG/SEX</v>
      </c>
      <c r="H280" s="39" t="str">
        <f t="shared" si="147"/>
        <v>19H15</v>
      </c>
      <c r="I280" s="39">
        <f t="shared" si="147"/>
        <v>7.3</v>
      </c>
      <c r="J280" s="39">
        <f t="shared" si="147"/>
        <v>118505</v>
      </c>
      <c r="K280" s="54">
        <f t="shared" si="139"/>
        <v>7919.6</v>
      </c>
    </row>
    <row r="281" spans="2:11" x14ac:dyDescent="0.25">
      <c r="B281" s="162"/>
      <c r="C281" s="43"/>
      <c r="D281" s="47" t="str">
        <f t="shared" si="144"/>
        <v>Jornal da Record12"</v>
      </c>
      <c r="E281" s="61" t="str">
        <f t="shared" si="103"/>
        <v>Jornal da Record</v>
      </c>
      <c r="F281" s="38" t="s">
        <v>88</v>
      </c>
      <c r="G281" s="39" t="str">
        <f t="shared" ref="G281:J281" si="148">G247</f>
        <v>SEG/SEX</v>
      </c>
      <c r="H281" s="39" t="str">
        <f t="shared" si="148"/>
        <v>19H55</v>
      </c>
      <c r="I281" s="39">
        <f t="shared" si="148"/>
        <v>7.7</v>
      </c>
      <c r="J281" s="39">
        <f t="shared" si="148"/>
        <v>125110</v>
      </c>
      <c r="K281" s="54">
        <f t="shared" si="139"/>
        <v>13716.300000000001</v>
      </c>
    </row>
    <row r="282" spans="2:11" x14ac:dyDescent="0.25">
      <c r="B282" s="162"/>
      <c r="C282" s="43"/>
      <c r="D282" s="47" t="str">
        <f t="shared" si="144"/>
        <v>Novela 3 12"</v>
      </c>
      <c r="E282" s="61" t="str">
        <f t="shared" si="103"/>
        <v xml:space="preserve">Novela 3 </v>
      </c>
      <c r="F282" s="38" t="s">
        <v>88</v>
      </c>
      <c r="G282" s="39" t="str">
        <f t="shared" ref="G282:J282" si="149">G248</f>
        <v>SEG/SEX</v>
      </c>
      <c r="H282" s="39" t="str">
        <f t="shared" si="149"/>
        <v>21H00</v>
      </c>
      <c r="I282" s="39">
        <f t="shared" si="149"/>
        <v>7</v>
      </c>
      <c r="J282" s="39">
        <f t="shared" si="149"/>
        <v>115008</v>
      </c>
      <c r="K282" s="54">
        <f t="shared" si="139"/>
        <v>13574.6</v>
      </c>
    </row>
    <row r="283" spans="2:11" x14ac:dyDescent="0.25">
      <c r="B283" s="162"/>
      <c r="C283" s="43"/>
      <c r="D283" s="47" t="str">
        <f t="shared" si="144"/>
        <v>Novela 22H12"</v>
      </c>
      <c r="E283" s="61" t="str">
        <f t="shared" si="103"/>
        <v>Novela 22H</v>
      </c>
      <c r="F283" s="38" t="s">
        <v>88</v>
      </c>
      <c r="G283" s="39" t="str">
        <f t="shared" ref="G283:J283" si="150">G249</f>
        <v>SEG/SEX</v>
      </c>
      <c r="H283" s="39" t="str">
        <f t="shared" si="150"/>
        <v>22H00</v>
      </c>
      <c r="I283" s="39">
        <f t="shared" si="150"/>
        <v>5.5</v>
      </c>
      <c r="J283" s="39">
        <f t="shared" si="150"/>
        <v>91307</v>
      </c>
      <c r="K283" s="54">
        <f t="shared" si="139"/>
        <v>11256.050000000001</v>
      </c>
    </row>
    <row r="284" spans="2:11" x14ac:dyDescent="0.25">
      <c r="B284" s="162"/>
      <c r="C284" s="43"/>
      <c r="D284" s="47" t="str">
        <f t="shared" si="144"/>
        <v>A Fazenda12"</v>
      </c>
      <c r="E284" s="61" t="str">
        <f t="shared" si="103"/>
        <v>A Fazenda</v>
      </c>
      <c r="F284" s="38" t="s">
        <v>88</v>
      </c>
      <c r="G284" s="39" t="str">
        <f t="shared" ref="G284:J284" si="151">G250</f>
        <v>SEG/DOM</v>
      </c>
      <c r="H284" s="39" t="str">
        <f t="shared" si="151"/>
        <v>22H30</v>
      </c>
      <c r="I284" s="39">
        <f t="shared" si="151"/>
        <v>5.3</v>
      </c>
      <c r="J284" s="39">
        <f t="shared" si="151"/>
        <v>81156</v>
      </c>
      <c r="K284" s="54">
        <f t="shared" si="139"/>
        <v>11672.050000000001</v>
      </c>
    </row>
    <row r="285" spans="2:11" x14ac:dyDescent="0.25">
      <c r="B285" s="162"/>
      <c r="C285" s="43"/>
      <c r="D285" s="47" t="str">
        <f t="shared" si="144"/>
        <v>Série Prémium12"</v>
      </c>
      <c r="E285" s="61" t="str">
        <f t="shared" si="103"/>
        <v>Série Prémium</v>
      </c>
      <c r="F285" s="38" t="s">
        <v>88</v>
      </c>
      <c r="G285" s="39" t="str">
        <f t="shared" ref="G285:J285" si="152">G251</f>
        <v>SEG/SEX</v>
      </c>
      <c r="H285" s="39" t="str">
        <f t="shared" si="152"/>
        <v>23H45</v>
      </c>
      <c r="I285" s="39">
        <f t="shared" si="152"/>
        <v>2.5</v>
      </c>
      <c r="J285" s="39">
        <f t="shared" si="152"/>
        <v>35746</v>
      </c>
      <c r="K285" s="54">
        <f t="shared" si="139"/>
        <v>5957.25</v>
      </c>
    </row>
    <row r="286" spans="2:11" x14ac:dyDescent="0.25">
      <c r="B286" s="162"/>
      <c r="C286" s="43"/>
      <c r="D286" s="47" t="str">
        <f t="shared" si="144"/>
        <v>Quilos Mortais12"</v>
      </c>
      <c r="E286" s="61" t="str">
        <f t="shared" si="103"/>
        <v>Quilos Mortais</v>
      </c>
      <c r="F286" s="38" t="s">
        <v>88</v>
      </c>
      <c r="G286" s="39" t="str">
        <f t="shared" ref="G286:J286" si="153">G252</f>
        <v>SEG/SEX</v>
      </c>
      <c r="H286" s="39" t="str">
        <f t="shared" si="153"/>
        <v>23H15</v>
      </c>
      <c r="I286" s="39">
        <f t="shared" si="153"/>
        <v>4.0999999999999996</v>
      </c>
      <c r="J286" s="39">
        <f t="shared" si="153"/>
        <v>63721</v>
      </c>
      <c r="K286" s="54">
        <f t="shared" si="139"/>
        <v>6126.9000000000005</v>
      </c>
    </row>
    <row r="287" spans="2:11" x14ac:dyDescent="0.25">
      <c r="B287" s="162"/>
      <c r="C287" s="43"/>
      <c r="D287" s="47" t="str">
        <f t="shared" si="144"/>
        <v>Brasil Caminhoneiro12"</v>
      </c>
      <c r="E287" s="61" t="str">
        <f t="shared" si="103"/>
        <v>Brasil Caminhoneiro</v>
      </c>
      <c r="F287" s="38" t="s">
        <v>88</v>
      </c>
      <c r="G287" s="39" t="str">
        <f t="shared" ref="G287:J287" si="154">G253</f>
        <v>SÁB</v>
      </c>
      <c r="H287" s="39" t="str">
        <f t="shared" si="154"/>
        <v>07H00</v>
      </c>
      <c r="I287" s="39">
        <f t="shared" si="154"/>
        <v>0.7</v>
      </c>
      <c r="J287" s="39">
        <f t="shared" si="154"/>
        <v>11656</v>
      </c>
      <c r="K287" s="54">
        <f t="shared" si="139"/>
        <v>2623.4</v>
      </c>
    </row>
    <row r="288" spans="2:11" x14ac:dyDescent="0.25">
      <c r="B288" s="162"/>
      <c r="C288" s="43"/>
      <c r="D288" s="47" t="str">
        <f t="shared" si="144"/>
        <v>Fala Brasil - Ed. de Sábado12"</v>
      </c>
      <c r="E288" s="61" t="str">
        <f t="shared" si="103"/>
        <v>Fala Brasil - Ed. de Sábado</v>
      </c>
      <c r="F288" s="38" t="s">
        <v>88</v>
      </c>
      <c r="G288" s="39" t="str">
        <f t="shared" ref="G288:J288" si="155">G254</f>
        <v>SÁB</v>
      </c>
      <c r="H288" s="39" t="str">
        <f t="shared" si="155"/>
        <v>07H35</v>
      </c>
      <c r="I288" s="39">
        <f t="shared" si="155"/>
        <v>2.7</v>
      </c>
      <c r="J288" s="39">
        <f t="shared" si="155"/>
        <v>42351</v>
      </c>
      <c r="K288" s="54">
        <f t="shared" si="139"/>
        <v>3229.2000000000003</v>
      </c>
    </row>
    <row r="289" spans="2:11" x14ac:dyDescent="0.25">
      <c r="B289" s="162"/>
      <c r="C289" s="43"/>
      <c r="D289" s="47" t="str">
        <f t="shared" si="144"/>
        <v>Balanço Geral DF - Ed. de Sábado12"</v>
      </c>
      <c r="E289" s="61" t="str">
        <f t="shared" si="103"/>
        <v>Balanço Geral DF - Ed. de Sábado</v>
      </c>
      <c r="F289" s="38" t="s">
        <v>88</v>
      </c>
      <c r="G289" s="39" t="str">
        <f t="shared" ref="G289:J289" si="156">G255</f>
        <v>SÁB</v>
      </c>
      <c r="H289" s="39" t="str">
        <f t="shared" si="156"/>
        <v>13H00</v>
      </c>
      <c r="I289" s="39">
        <f t="shared" si="156"/>
        <v>4.4000000000000004</v>
      </c>
      <c r="J289" s="39">
        <f t="shared" si="156"/>
        <v>70326</v>
      </c>
      <c r="K289" s="54">
        <f t="shared" si="139"/>
        <v>5067.4000000000005</v>
      </c>
    </row>
    <row r="290" spans="2:11" x14ac:dyDescent="0.25">
      <c r="B290" s="162"/>
      <c r="C290" s="43"/>
      <c r="D290" s="47" t="str">
        <f t="shared" si="144"/>
        <v>Cine Aventura12"</v>
      </c>
      <c r="E290" s="61" t="str">
        <f t="shared" si="103"/>
        <v>Cine Aventura</v>
      </c>
      <c r="F290" s="38" t="s">
        <v>88</v>
      </c>
      <c r="G290" s="39" t="str">
        <f t="shared" ref="G290:J290" si="157">G256</f>
        <v>SÁB</v>
      </c>
      <c r="H290" s="39" t="str">
        <f t="shared" si="157"/>
        <v>15H00</v>
      </c>
      <c r="I290" s="39">
        <f t="shared" si="157"/>
        <v>3.6</v>
      </c>
      <c r="J290" s="39">
        <f t="shared" si="157"/>
        <v>59835</v>
      </c>
      <c r="K290" s="54">
        <f t="shared" si="139"/>
        <v>3528.2000000000003</v>
      </c>
    </row>
    <row r="291" spans="2:11" x14ac:dyDescent="0.25">
      <c r="B291" s="162"/>
      <c r="C291" s="43"/>
      <c r="D291" s="47" t="str">
        <f t="shared" si="144"/>
        <v>Cidade Alerta - Ed. de Sábado 112"</v>
      </c>
      <c r="E291" s="61" t="str">
        <f t="shared" si="103"/>
        <v>Cidade Alerta - Ed. de Sábado 1</v>
      </c>
      <c r="F291" s="38" t="s">
        <v>88</v>
      </c>
      <c r="G291" s="39" t="str">
        <f t="shared" ref="G291:J291" si="158">G257</f>
        <v>SÁB</v>
      </c>
      <c r="H291" s="39" t="str">
        <f t="shared" si="158"/>
        <v>17H00</v>
      </c>
      <c r="I291" s="39">
        <f t="shared" si="158"/>
        <v>3.9</v>
      </c>
      <c r="J291" s="39">
        <f t="shared" si="158"/>
        <v>62555</v>
      </c>
      <c r="K291" s="54">
        <f t="shared" si="139"/>
        <v>3752.4500000000003</v>
      </c>
    </row>
    <row r="292" spans="2:11" x14ac:dyDescent="0.25">
      <c r="B292" s="162"/>
      <c r="C292" s="43"/>
      <c r="D292" s="47" t="str">
        <f t="shared" si="144"/>
        <v>Jornal da Record - Ed. de Sábado12"</v>
      </c>
      <c r="E292" s="61" t="str">
        <f t="shared" si="103"/>
        <v>Jornal da Record - Ed. de Sábado</v>
      </c>
      <c r="F292" s="38" t="s">
        <v>88</v>
      </c>
      <c r="G292" s="39" t="str">
        <f t="shared" ref="G292:J292" si="159">G258</f>
        <v>SÁB</v>
      </c>
      <c r="H292" s="39" t="str">
        <f t="shared" si="159"/>
        <v>19H45</v>
      </c>
      <c r="I292" s="39">
        <f t="shared" si="159"/>
        <v>5.0999999999999996</v>
      </c>
      <c r="J292" s="39">
        <f t="shared" si="159"/>
        <v>84702</v>
      </c>
      <c r="K292" s="54">
        <f t="shared" si="139"/>
        <v>11907.35</v>
      </c>
    </row>
    <row r="293" spans="2:11" x14ac:dyDescent="0.25">
      <c r="B293" s="162"/>
      <c r="C293" s="43"/>
      <c r="D293" s="47" t="str">
        <f t="shared" si="144"/>
        <v>Cidade Alerta - Ed. de Sábado 212"</v>
      </c>
      <c r="E293" s="61" t="str">
        <f t="shared" si="103"/>
        <v>Cidade Alerta - Ed. de Sábado 2</v>
      </c>
      <c r="F293" s="38" t="s">
        <v>88</v>
      </c>
      <c r="G293" s="39" t="str">
        <f t="shared" ref="G293:J293" si="160">G259</f>
        <v>SÁB</v>
      </c>
      <c r="H293" s="39" t="str">
        <f t="shared" si="160"/>
        <v>21H00</v>
      </c>
      <c r="I293" s="39">
        <f t="shared" si="160"/>
        <v>4</v>
      </c>
      <c r="J293" s="39">
        <f t="shared" si="160"/>
        <v>66052</v>
      </c>
      <c r="K293" s="54">
        <f t="shared" si="139"/>
        <v>3752.4500000000003</v>
      </c>
    </row>
    <row r="294" spans="2:11" x14ac:dyDescent="0.25">
      <c r="B294" s="162"/>
      <c r="C294" s="43"/>
      <c r="D294" s="47" t="str">
        <f t="shared" si="144"/>
        <v>Super Tela12"</v>
      </c>
      <c r="E294" s="61" t="str">
        <f t="shared" si="103"/>
        <v>Super Tela</v>
      </c>
      <c r="F294" s="38" t="s">
        <v>88</v>
      </c>
      <c r="G294" s="39" t="str">
        <f t="shared" ref="G294:J294" si="161">G260</f>
        <v>SÁB</v>
      </c>
      <c r="H294" s="39" t="str">
        <f t="shared" si="161"/>
        <v>23H15</v>
      </c>
      <c r="I294" s="39">
        <f t="shared" si="161"/>
        <v>2.7</v>
      </c>
      <c r="J294" s="39">
        <f t="shared" si="161"/>
        <v>39243</v>
      </c>
      <c r="K294" s="54">
        <f t="shared" si="139"/>
        <v>6126.9000000000005</v>
      </c>
    </row>
    <row r="295" spans="2:11" x14ac:dyDescent="0.25">
      <c r="B295" s="162"/>
      <c r="C295" s="43"/>
      <c r="D295" s="47" t="str">
        <f t="shared" si="144"/>
        <v>Agro Record DF12"</v>
      </c>
      <c r="E295" s="61" t="str">
        <f t="shared" si="103"/>
        <v>Agro Record DF</v>
      </c>
      <c r="F295" s="38" t="s">
        <v>88</v>
      </c>
      <c r="G295" s="39" t="str">
        <f t="shared" ref="G295:J295" si="162">G261</f>
        <v>DOM</v>
      </c>
      <c r="H295" s="39" t="str">
        <f t="shared" si="162"/>
        <v>09H00</v>
      </c>
      <c r="I295" s="39">
        <f t="shared" si="162"/>
        <v>0.9</v>
      </c>
      <c r="J295" s="39">
        <f t="shared" si="162"/>
        <v>15153</v>
      </c>
      <c r="K295" s="54">
        <f t="shared" si="139"/>
        <v>2599.35</v>
      </c>
    </row>
    <row r="296" spans="2:11" x14ac:dyDescent="0.25">
      <c r="B296" s="162"/>
      <c r="C296" s="43"/>
      <c r="D296" s="47" t="str">
        <f t="shared" si="144"/>
        <v>Auto Record12"</v>
      </c>
      <c r="E296" s="61" t="str">
        <f t="shared" si="103"/>
        <v>Auto Record</v>
      </c>
      <c r="F296" s="38" t="s">
        <v>88</v>
      </c>
      <c r="G296" s="39" t="str">
        <f t="shared" ref="G296:J296" si="163">G262</f>
        <v>DOM</v>
      </c>
      <c r="H296" s="39" t="str">
        <f t="shared" si="163"/>
        <v>09H40</v>
      </c>
      <c r="I296" s="39">
        <f t="shared" si="163"/>
        <v>1.5</v>
      </c>
      <c r="J296" s="39">
        <f t="shared" si="163"/>
        <v>24478</v>
      </c>
      <c r="K296" s="54">
        <f t="shared" si="139"/>
        <v>3378.7000000000003</v>
      </c>
    </row>
    <row r="297" spans="2:11" x14ac:dyDescent="0.25">
      <c r="B297" s="162"/>
      <c r="C297" s="43"/>
      <c r="D297" s="47" t="str">
        <f t="shared" si="144"/>
        <v>Record Teen: Todo mundo odeia o Cris12"</v>
      </c>
      <c r="E297" s="61" t="str">
        <f t="shared" si="103"/>
        <v>Record Teen: Todo mundo odeia o Cris</v>
      </c>
      <c r="F297" s="38" t="s">
        <v>88</v>
      </c>
      <c r="G297" s="39" t="str">
        <f t="shared" ref="G297:J297" si="164">G263</f>
        <v>DOM</v>
      </c>
      <c r="H297" s="39" t="str">
        <f t="shared" si="164"/>
        <v>11H00</v>
      </c>
      <c r="I297" s="39">
        <f t="shared" si="164"/>
        <v>2.2000000000000002</v>
      </c>
      <c r="J297" s="39">
        <f t="shared" si="164"/>
        <v>37300</v>
      </c>
      <c r="K297" s="54">
        <f t="shared" si="139"/>
        <v>0</v>
      </c>
    </row>
    <row r="298" spans="2:11" x14ac:dyDescent="0.25">
      <c r="B298" s="162"/>
      <c r="C298" s="43"/>
      <c r="D298" s="47" t="str">
        <f t="shared" si="144"/>
        <v>Record Teen: Eu, a patroa e as crianças12"</v>
      </c>
      <c r="E298" s="61" t="str">
        <f t="shared" si="103"/>
        <v>Record Teen: Eu, a patroa e as crianças</v>
      </c>
      <c r="F298" s="38" t="s">
        <v>88</v>
      </c>
      <c r="G298" s="39" t="str">
        <f t="shared" ref="G298:J298" si="165">G264</f>
        <v>DOM</v>
      </c>
      <c r="H298" s="39" t="str">
        <f t="shared" si="165"/>
        <v>12H15</v>
      </c>
      <c r="I298" s="39">
        <f t="shared" si="165"/>
        <v>2.5</v>
      </c>
      <c r="J298" s="39">
        <f t="shared" si="165"/>
        <v>40797</v>
      </c>
      <c r="K298" s="54">
        <f t="shared" si="139"/>
        <v>4926.3500000000004</v>
      </c>
    </row>
    <row r="299" spans="2:11" x14ac:dyDescent="0.25">
      <c r="B299" s="162"/>
      <c r="C299" s="43"/>
      <c r="D299" s="47" t="str">
        <f t="shared" si="144"/>
        <v>Cine Maior12"</v>
      </c>
      <c r="E299" s="61" t="str">
        <f t="shared" si="103"/>
        <v>Cine Maior</v>
      </c>
      <c r="F299" s="38" t="s">
        <v>88</v>
      </c>
      <c r="G299" s="39" t="str">
        <f t="shared" ref="G299:J299" si="166">G265</f>
        <v>DOM</v>
      </c>
      <c r="H299" s="39" t="str">
        <f t="shared" si="166"/>
        <v>14H00</v>
      </c>
      <c r="I299" s="39">
        <f t="shared" si="166"/>
        <v>3.4</v>
      </c>
      <c r="J299" s="39">
        <f t="shared" si="166"/>
        <v>52841</v>
      </c>
      <c r="K299" s="54">
        <f t="shared" si="139"/>
        <v>4926.3500000000004</v>
      </c>
    </row>
    <row r="300" spans="2:11" x14ac:dyDescent="0.25">
      <c r="B300" s="162"/>
      <c r="C300" s="43"/>
      <c r="D300" s="47" t="str">
        <f t="shared" si="144"/>
        <v>Power Couple Ed. Domingo12"</v>
      </c>
      <c r="E300" s="61" t="str">
        <f t="shared" si="103"/>
        <v>Power Couple Ed. Domingo</v>
      </c>
      <c r="F300" s="38" t="s">
        <v>88</v>
      </c>
      <c r="G300" s="39" t="str">
        <f t="shared" ref="G300:J300" si="167">G266</f>
        <v>DOM</v>
      </c>
      <c r="H300" s="39" t="str">
        <f t="shared" si="167"/>
        <v>14H00</v>
      </c>
      <c r="I300" s="39">
        <f t="shared" si="167"/>
        <v>2.8</v>
      </c>
      <c r="J300" s="39">
        <f t="shared" si="167"/>
        <v>41574</v>
      </c>
      <c r="K300" s="54">
        <f t="shared" si="139"/>
        <v>0</v>
      </c>
    </row>
    <row r="301" spans="2:11" x14ac:dyDescent="0.25">
      <c r="B301" s="162"/>
      <c r="C301" s="43"/>
      <c r="D301" s="47" t="str">
        <f t="shared" si="144"/>
        <v>Game dos 10012"</v>
      </c>
      <c r="E301" s="61" t="str">
        <f t="shared" si="103"/>
        <v>Game dos 100</v>
      </c>
      <c r="F301" s="38" t="s">
        <v>88</v>
      </c>
      <c r="G301" s="39" t="str">
        <f t="shared" ref="G301:J301" si="168">G267</f>
        <v>DOM</v>
      </c>
      <c r="H301" s="39" t="str">
        <f t="shared" si="168"/>
        <v>14H15</v>
      </c>
      <c r="I301" s="39">
        <f t="shared" si="168"/>
        <v>0</v>
      </c>
      <c r="J301" s="39">
        <f t="shared" si="168"/>
        <v>0</v>
      </c>
      <c r="K301" s="54">
        <f t="shared" si="139"/>
        <v>0</v>
      </c>
    </row>
    <row r="302" spans="2:11" x14ac:dyDescent="0.25">
      <c r="B302" s="162"/>
      <c r="C302" s="43"/>
      <c r="D302" s="47" t="str">
        <f t="shared" si="144"/>
        <v>Acerte ou Caia12"</v>
      </c>
      <c r="E302" s="61" t="str">
        <f t="shared" si="103"/>
        <v>Acerte ou Caia</v>
      </c>
      <c r="F302" s="38" t="s">
        <v>88</v>
      </c>
      <c r="G302" s="39" t="str">
        <f t="shared" ref="G302:J302" si="169">G268</f>
        <v>DOM</v>
      </c>
      <c r="H302" s="39" t="str">
        <f t="shared" si="169"/>
        <v>15H45</v>
      </c>
      <c r="I302" s="39">
        <f t="shared" si="169"/>
        <v>5.4</v>
      </c>
      <c r="J302" s="39">
        <f t="shared" si="169"/>
        <v>84702</v>
      </c>
      <c r="K302" s="54">
        <f t="shared" si="139"/>
        <v>7892.95</v>
      </c>
    </row>
    <row r="303" spans="2:11" x14ac:dyDescent="0.25">
      <c r="B303" s="162"/>
      <c r="C303" s="43"/>
      <c r="D303" s="47" t="str">
        <f t="shared" si="144"/>
        <v>Love&amp;Dance12"</v>
      </c>
      <c r="E303" s="61" t="str">
        <f t="shared" si="103"/>
        <v>Love&amp;Dance</v>
      </c>
      <c r="F303" s="38" t="s">
        <v>88</v>
      </c>
      <c r="G303" s="39" t="str">
        <f t="shared" ref="G303:J303" si="170">G269</f>
        <v>DOM</v>
      </c>
      <c r="H303" s="39" t="str">
        <f t="shared" si="170"/>
        <v>18H15</v>
      </c>
      <c r="I303" s="39">
        <f t="shared" si="170"/>
        <v>4.3</v>
      </c>
      <c r="J303" s="39">
        <f t="shared" si="170"/>
        <v>68772</v>
      </c>
      <c r="K303" s="54">
        <f t="shared" si="139"/>
        <v>7892.95</v>
      </c>
    </row>
    <row r="304" spans="2:11" x14ac:dyDescent="0.25">
      <c r="B304" s="162"/>
      <c r="C304" s="43"/>
      <c r="D304" s="47" t="str">
        <f t="shared" si="144"/>
        <v>Domingo Espetacular12"</v>
      </c>
      <c r="E304" s="61" t="str">
        <f t="shared" ref="E304:E332" si="171">E270</f>
        <v>Domingo Espetacular</v>
      </c>
      <c r="F304" s="38" t="s">
        <v>88</v>
      </c>
      <c r="G304" s="39" t="str">
        <f t="shared" ref="G304:J304" si="172">G270</f>
        <v>DOM</v>
      </c>
      <c r="H304" s="39" t="str">
        <f t="shared" si="172"/>
        <v>19H45</v>
      </c>
      <c r="I304" s="39">
        <f t="shared" si="172"/>
        <v>7.3</v>
      </c>
      <c r="J304" s="39">
        <f t="shared" si="172"/>
        <v>118505</v>
      </c>
      <c r="K304" s="54">
        <f t="shared" si="139"/>
        <v>12920.050000000001</v>
      </c>
    </row>
    <row r="305" spans="2:11" x14ac:dyDescent="0.25">
      <c r="B305" s="162"/>
      <c r="C305" s="43"/>
      <c r="D305" s="47" t="str">
        <f t="shared" si="144"/>
        <v>Esporte Record12"</v>
      </c>
      <c r="E305" s="61" t="str">
        <f t="shared" si="171"/>
        <v>Esporte Record</v>
      </c>
      <c r="F305" s="38" t="s">
        <v>88</v>
      </c>
      <c r="G305" s="39" t="str">
        <f t="shared" ref="G305:J305" si="173">G271</f>
        <v>DOM</v>
      </c>
      <c r="H305" s="39" t="str">
        <f t="shared" si="173"/>
        <v>23H00</v>
      </c>
      <c r="I305" s="39">
        <f t="shared" si="173"/>
        <v>2.1</v>
      </c>
      <c r="J305" s="39">
        <f t="shared" si="173"/>
        <v>31472</v>
      </c>
      <c r="K305" s="54">
        <f t="shared" si="139"/>
        <v>7476.3</v>
      </c>
    </row>
    <row r="306" spans="2:11" x14ac:dyDescent="0.25">
      <c r="B306" s="163"/>
      <c r="C306" s="43"/>
      <c r="D306" s="64" t="str">
        <f>E306&amp;F306</f>
        <v>Série De Domingo12"</v>
      </c>
      <c r="E306" s="72" t="str">
        <f t="shared" si="171"/>
        <v>Série De Domingo</v>
      </c>
      <c r="F306" s="63" t="s">
        <v>88</v>
      </c>
      <c r="G306" s="80" t="str">
        <f t="shared" ref="G306:J306" si="174">G272</f>
        <v>DOM</v>
      </c>
      <c r="H306" s="80" t="str">
        <f t="shared" si="174"/>
        <v>00H15</v>
      </c>
      <c r="I306" s="80">
        <f t="shared" si="174"/>
        <v>1.1000000000000001</v>
      </c>
      <c r="J306" s="80">
        <f t="shared" si="174"/>
        <v>17096</v>
      </c>
      <c r="K306" s="65">
        <f t="shared" si="139"/>
        <v>2988.7000000000003</v>
      </c>
    </row>
    <row r="307" spans="2:11" x14ac:dyDescent="0.25">
      <c r="B307" s="169" t="s">
        <v>113</v>
      </c>
      <c r="C307" s="43"/>
      <c r="D307" s="49" t="str">
        <f>E307&amp;F307</f>
        <v>DF No Ar DF15"</v>
      </c>
      <c r="E307" s="61" t="str">
        <f t="shared" si="171"/>
        <v>DF No Ar DF</v>
      </c>
      <c r="F307" s="38" t="s">
        <v>36</v>
      </c>
      <c r="G307" s="39" t="str">
        <f t="shared" ref="G307:J307" si="175">G273</f>
        <v>SEG/SEX</v>
      </c>
      <c r="H307" s="39" t="str">
        <f t="shared" si="175"/>
        <v>07H00</v>
      </c>
      <c r="I307" s="39">
        <f t="shared" si="175"/>
        <v>1.7</v>
      </c>
      <c r="J307" s="39">
        <f t="shared" si="175"/>
        <v>26421</v>
      </c>
      <c r="K307" s="54">
        <f t="shared" ref="K307:K340" si="176">K53*60%</f>
        <v>1592.76</v>
      </c>
    </row>
    <row r="308" spans="2:11" x14ac:dyDescent="0.25">
      <c r="B308" s="162"/>
      <c r="C308" s="43"/>
      <c r="D308" s="47" t="str">
        <f t="shared" ref="D308:D335" si="177">E308&amp;F308</f>
        <v>Fala Brasil15"</v>
      </c>
      <c r="E308" s="61" t="str">
        <f t="shared" si="171"/>
        <v>Fala Brasil</v>
      </c>
      <c r="F308" s="27" t="s">
        <v>36</v>
      </c>
      <c r="G308" s="39" t="str">
        <f t="shared" ref="G308:J308" si="178">G274</f>
        <v>SEG/SEX</v>
      </c>
      <c r="H308" s="39" t="str">
        <f t="shared" si="178"/>
        <v>08H30</v>
      </c>
      <c r="I308" s="39">
        <f t="shared" si="178"/>
        <v>2.2999999999999998</v>
      </c>
      <c r="J308" s="39">
        <f t="shared" si="178"/>
        <v>36134</v>
      </c>
      <c r="K308" s="54">
        <f t="shared" si="176"/>
        <v>1729.5</v>
      </c>
    </row>
    <row r="309" spans="2:11" x14ac:dyDescent="0.25">
      <c r="B309" s="162"/>
      <c r="C309" s="43"/>
      <c r="D309" s="47" t="str">
        <f t="shared" si="177"/>
        <v>Hoje em Dia15"</v>
      </c>
      <c r="E309" s="61" t="str">
        <f t="shared" si="171"/>
        <v>Hoje em Dia</v>
      </c>
      <c r="F309" s="27" t="s">
        <v>36</v>
      </c>
      <c r="G309" s="39" t="str">
        <f t="shared" ref="G309:J309" si="179">G275</f>
        <v>SEG/SEX</v>
      </c>
      <c r="H309" s="39" t="str">
        <f t="shared" si="179"/>
        <v>09H30</v>
      </c>
      <c r="I309" s="39">
        <f t="shared" si="179"/>
        <v>2.4</v>
      </c>
      <c r="J309" s="39">
        <f t="shared" si="179"/>
        <v>38465</v>
      </c>
      <c r="K309" s="54">
        <f t="shared" si="176"/>
        <v>1628.3999999999999</v>
      </c>
    </row>
    <row r="310" spans="2:11" x14ac:dyDescent="0.25">
      <c r="B310" s="162"/>
      <c r="C310" s="43"/>
      <c r="D310" s="47" t="str">
        <f t="shared" si="177"/>
        <v>Balanço Geral DF15"</v>
      </c>
      <c r="E310" s="61" t="str">
        <f t="shared" si="171"/>
        <v>Balanço Geral DF</v>
      </c>
      <c r="F310" s="27" t="s">
        <v>36</v>
      </c>
      <c r="G310" s="39" t="str">
        <f t="shared" ref="G310:J310" si="180">G276</f>
        <v>SEG/SEX</v>
      </c>
      <c r="H310" s="39" t="str">
        <f t="shared" si="180"/>
        <v>11H30</v>
      </c>
      <c r="I310" s="39">
        <f t="shared" si="180"/>
        <v>5.5</v>
      </c>
      <c r="J310" s="39">
        <f t="shared" si="180"/>
        <v>87033</v>
      </c>
      <c r="K310" s="54">
        <f t="shared" si="176"/>
        <v>3040.44</v>
      </c>
    </row>
    <row r="311" spans="2:11" x14ac:dyDescent="0.25">
      <c r="B311" s="162"/>
      <c r="C311" s="43"/>
      <c r="D311" s="47" t="str">
        <f t="shared" si="177"/>
        <v>Novela da tarde I15"</v>
      </c>
      <c r="E311" s="61" t="str">
        <f t="shared" si="171"/>
        <v>Novela da tarde I</v>
      </c>
      <c r="F311" s="27" t="s">
        <v>36</v>
      </c>
      <c r="G311" s="39" t="str">
        <f t="shared" ref="G311:J311" si="181">G277</f>
        <v>SEG/SEX</v>
      </c>
      <c r="H311" s="39" t="str">
        <f t="shared" si="181"/>
        <v>15H30</v>
      </c>
      <c r="I311" s="39">
        <f t="shared" si="181"/>
        <v>4.4000000000000004</v>
      </c>
      <c r="J311" s="39">
        <f t="shared" si="181"/>
        <v>66829</v>
      </c>
      <c r="K311" s="54">
        <f t="shared" si="176"/>
        <v>2100</v>
      </c>
    </row>
    <row r="312" spans="2:11" x14ac:dyDescent="0.25">
      <c r="B312" s="162"/>
      <c r="C312" s="43"/>
      <c r="D312" s="47" t="str">
        <f t="shared" si="177"/>
        <v>Cidade Alerta15"</v>
      </c>
      <c r="E312" s="61" t="str">
        <f t="shared" si="171"/>
        <v>Cidade Alerta</v>
      </c>
      <c r="F312" s="27" t="s">
        <v>36</v>
      </c>
      <c r="G312" s="39" t="str">
        <f t="shared" ref="G312:J312" si="182">G278</f>
        <v>SEG/SEX</v>
      </c>
      <c r="H312" s="39" t="str">
        <f t="shared" si="182"/>
        <v>16H30</v>
      </c>
      <c r="I312" s="39">
        <f t="shared" si="182"/>
        <v>4.8</v>
      </c>
      <c r="J312" s="39">
        <f t="shared" si="182"/>
        <v>75765</v>
      </c>
      <c r="K312" s="54">
        <f t="shared" si="176"/>
        <v>2489.7600000000002</v>
      </c>
    </row>
    <row r="313" spans="2:11" x14ac:dyDescent="0.25">
      <c r="B313" s="162"/>
      <c r="C313" s="43"/>
      <c r="D313" s="47" t="str">
        <f t="shared" si="177"/>
        <v>Cidade Alerta DF15"</v>
      </c>
      <c r="E313" s="61" t="str">
        <f t="shared" si="171"/>
        <v>Cidade Alerta DF</v>
      </c>
      <c r="F313" s="27" t="s">
        <v>36</v>
      </c>
      <c r="G313" s="39" t="str">
        <f t="shared" ref="G313:J313" si="183">G279</f>
        <v>SEG/SEX</v>
      </c>
      <c r="H313" s="39" t="str">
        <f t="shared" si="183"/>
        <v>18H00</v>
      </c>
      <c r="I313" s="39">
        <f t="shared" si="183"/>
        <v>7.4</v>
      </c>
      <c r="J313" s="39">
        <f t="shared" si="183"/>
        <v>120059</v>
      </c>
      <c r="K313" s="54">
        <f t="shared" si="176"/>
        <v>3196.44</v>
      </c>
    </row>
    <row r="314" spans="2:11" x14ac:dyDescent="0.25">
      <c r="B314" s="162"/>
      <c r="C314" s="43"/>
      <c r="D314" s="47" t="str">
        <f t="shared" si="177"/>
        <v>DF Record15"</v>
      </c>
      <c r="E314" s="61" t="str">
        <f t="shared" si="171"/>
        <v>DF Record</v>
      </c>
      <c r="F314" s="27" t="s">
        <v>36</v>
      </c>
      <c r="G314" s="39" t="str">
        <f t="shared" ref="G314:J314" si="184">G280</f>
        <v>SEG/SEX</v>
      </c>
      <c r="H314" s="39" t="str">
        <f t="shared" si="184"/>
        <v>19H15</v>
      </c>
      <c r="I314" s="39">
        <f t="shared" si="184"/>
        <v>7.3</v>
      </c>
      <c r="J314" s="39">
        <f t="shared" si="184"/>
        <v>118505</v>
      </c>
      <c r="K314" s="54">
        <f t="shared" si="176"/>
        <v>4751.76</v>
      </c>
    </row>
    <row r="315" spans="2:11" x14ac:dyDescent="0.25">
      <c r="B315" s="162"/>
      <c r="C315" s="43"/>
      <c r="D315" s="47" t="str">
        <f t="shared" si="177"/>
        <v>Jornal da Record15"</v>
      </c>
      <c r="E315" s="61" t="str">
        <f t="shared" si="171"/>
        <v>Jornal da Record</v>
      </c>
      <c r="F315" s="27" t="s">
        <v>36</v>
      </c>
      <c r="G315" s="39" t="str">
        <f t="shared" ref="G315:J315" si="185">G281</f>
        <v>SEG/SEX</v>
      </c>
      <c r="H315" s="39" t="str">
        <f t="shared" si="185"/>
        <v>19H55</v>
      </c>
      <c r="I315" s="39">
        <f t="shared" si="185"/>
        <v>7.7</v>
      </c>
      <c r="J315" s="39">
        <f t="shared" si="185"/>
        <v>125110</v>
      </c>
      <c r="K315" s="54">
        <f t="shared" si="176"/>
        <v>8229.7800000000007</v>
      </c>
    </row>
    <row r="316" spans="2:11" x14ac:dyDescent="0.25">
      <c r="B316" s="162"/>
      <c r="C316" s="43"/>
      <c r="D316" s="47" t="str">
        <f t="shared" si="177"/>
        <v>Novela 3 15"</v>
      </c>
      <c r="E316" s="61" t="str">
        <f t="shared" si="171"/>
        <v xml:space="preserve">Novela 3 </v>
      </c>
      <c r="F316" s="27" t="s">
        <v>36</v>
      </c>
      <c r="G316" s="39" t="str">
        <f t="shared" ref="G316:J316" si="186">G282</f>
        <v>SEG/SEX</v>
      </c>
      <c r="H316" s="39" t="str">
        <f t="shared" si="186"/>
        <v>21H00</v>
      </c>
      <c r="I316" s="39">
        <f t="shared" si="186"/>
        <v>7</v>
      </c>
      <c r="J316" s="39">
        <f t="shared" si="186"/>
        <v>115008</v>
      </c>
      <c r="K316" s="54">
        <f t="shared" si="176"/>
        <v>8144.76</v>
      </c>
    </row>
    <row r="317" spans="2:11" x14ac:dyDescent="0.25">
      <c r="B317" s="162"/>
      <c r="C317" s="43"/>
      <c r="D317" s="47" t="str">
        <f t="shared" si="177"/>
        <v>Novela 22H15"</v>
      </c>
      <c r="E317" s="61" t="str">
        <f t="shared" si="171"/>
        <v>Novela 22H</v>
      </c>
      <c r="F317" s="27" t="s">
        <v>36</v>
      </c>
      <c r="G317" s="39" t="str">
        <f t="shared" ref="G317:J317" si="187">G283</f>
        <v>SEG/SEX</v>
      </c>
      <c r="H317" s="39" t="str">
        <f t="shared" si="187"/>
        <v>22H00</v>
      </c>
      <c r="I317" s="39">
        <f t="shared" si="187"/>
        <v>5.5</v>
      </c>
      <c r="J317" s="39">
        <f t="shared" si="187"/>
        <v>91307</v>
      </c>
      <c r="K317" s="54">
        <f t="shared" si="176"/>
        <v>6753.63</v>
      </c>
    </row>
    <row r="318" spans="2:11" x14ac:dyDescent="0.25">
      <c r="B318" s="162"/>
      <c r="C318" s="43"/>
      <c r="D318" s="47" t="str">
        <f t="shared" si="177"/>
        <v>A Fazenda15"</v>
      </c>
      <c r="E318" s="61" t="str">
        <f t="shared" si="171"/>
        <v>A Fazenda</v>
      </c>
      <c r="F318" s="27" t="s">
        <v>36</v>
      </c>
      <c r="G318" s="39" t="str">
        <f t="shared" ref="G318:J318" si="188">G284</f>
        <v>SEG/DOM</v>
      </c>
      <c r="H318" s="39" t="str">
        <f t="shared" si="188"/>
        <v>22H30</v>
      </c>
      <c r="I318" s="39">
        <f t="shared" si="188"/>
        <v>5.3</v>
      </c>
      <c r="J318" s="39">
        <f t="shared" si="188"/>
        <v>81156</v>
      </c>
      <c r="K318" s="54">
        <f t="shared" si="176"/>
        <v>7003.2300000000005</v>
      </c>
    </row>
    <row r="319" spans="2:11" x14ac:dyDescent="0.25">
      <c r="B319" s="162"/>
      <c r="C319" s="43"/>
      <c r="D319" s="47" t="str">
        <f t="shared" si="177"/>
        <v>Série Prémium15"</v>
      </c>
      <c r="E319" s="61" t="str">
        <f t="shared" si="171"/>
        <v>Série Prémium</v>
      </c>
      <c r="F319" s="27" t="s">
        <v>36</v>
      </c>
      <c r="G319" s="39" t="str">
        <f t="shared" ref="G319:J319" si="189">G285</f>
        <v>SEG/SEX</v>
      </c>
      <c r="H319" s="39" t="str">
        <f t="shared" si="189"/>
        <v>23H45</v>
      </c>
      <c r="I319" s="39">
        <f t="shared" si="189"/>
        <v>2.5</v>
      </c>
      <c r="J319" s="39">
        <f t="shared" si="189"/>
        <v>35746</v>
      </c>
      <c r="K319" s="54">
        <f t="shared" si="176"/>
        <v>3574.35</v>
      </c>
    </row>
    <row r="320" spans="2:11" x14ac:dyDescent="0.25">
      <c r="B320" s="162"/>
      <c r="C320" s="43"/>
      <c r="D320" s="47" t="str">
        <f t="shared" si="177"/>
        <v>Quilos Mortais15"</v>
      </c>
      <c r="E320" s="61" t="str">
        <f t="shared" si="171"/>
        <v>Quilos Mortais</v>
      </c>
      <c r="F320" s="27" t="s">
        <v>36</v>
      </c>
      <c r="G320" s="39" t="str">
        <f t="shared" ref="G320:J320" si="190">G286</f>
        <v>SEG/SEX</v>
      </c>
      <c r="H320" s="39" t="str">
        <f t="shared" si="190"/>
        <v>23H15</v>
      </c>
      <c r="I320" s="39">
        <f t="shared" si="190"/>
        <v>4.0999999999999996</v>
      </c>
      <c r="J320" s="39">
        <f t="shared" si="190"/>
        <v>63721</v>
      </c>
      <c r="K320" s="54">
        <f t="shared" si="176"/>
        <v>3676.1400000000003</v>
      </c>
    </row>
    <row r="321" spans="2:11" x14ac:dyDescent="0.25">
      <c r="B321" s="162"/>
      <c r="C321" s="43"/>
      <c r="D321" s="47" t="str">
        <f t="shared" si="177"/>
        <v>Brasil Caminhoneiro15"</v>
      </c>
      <c r="E321" s="61" t="str">
        <f t="shared" si="171"/>
        <v>Brasil Caminhoneiro</v>
      </c>
      <c r="F321" s="27" t="s">
        <v>36</v>
      </c>
      <c r="G321" s="39" t="str">
        <f t="shared" ref="G321:J321" si="191">G287</f>
        <v>SÁB</v>
      </c>
      <c r="H321" s="39" t="str">
        <f t="shared" si="191"/>
        <v>07H00</v>
      </c>
      <c r="I321" s="39">
        <f t="shared" si="191"/>
        <v>0.7</v>
      </c>
      <c r="J321" s="39">
        <f t="shared" si="191"/>
        <v>11656</v>
      </c>
      <c r="K321" s="54">
        <f t="shared" si="176"/>
        <v>1210.8</v>
      </c>
    </row>
    <row r="322" spans="2:11" x14ac:dyDescent="0.25">
      <c r="B322" s="162"/>
      <c r="C322" s="43"/>
      <c r="D322" s="47" t="str">
        <f t="shared" si="177"/>
        <v>Fala Brasil - Ed. de Sábado15"</v>
      </c>
      <c r="E322" s="61" t="str">
        <f t="shared" si="171"/>
        <v>Fala Brasil - Ed. de Sábado</v>
      </c>
      <c r="F322" s="27" t="s">
        <v>36</v>
      </c>
      <c r="G322" s="39" t="str">
        <f t="shared" ref="G322:J322" si="192">G288</f>
        <v>SÁB</v>
      </c>
      <c r="H322" s="39" t="str">
        <f t="shared" si="192"/>
        <v>07H35</v>
      </c>
      <c r="I322" s="39">
        <f t="shared" si="192"/>
        <v>2.7</v>
      </c>
      <c r="J322" s="39">
        <f t="shared" si="192"/>
        <v>42351</v>
      </c>
      <c r="K322" s="54">
        <f t="shared" si="176"/>
        <v>1490.3999999999999</v>
      </c>
    </row>
    <row r="323" spans="2:11" x14ac:dyDescent="0.25">
      <c r="B323" s="162"/>
      <c r="C323" s="43"/>
      <c r="D323" s="47" t="str">
        <f t="shared" si="177"/>
        <v>Balanço Geral DF - Ed. de Sábado15"</v>
      </c>
      <c r="E323" s="61" t="str">
        <f t="shared" si="171"/>
        <v>Balanço Geral DF - Ed. de Sábado</v>
      </c>
      <c r="F323" s="27" t="s">
        <v>36</v>
      </c>
      <c r="G323" s="39" t="str">
        <f t="shared" ref="G323:J323" si="193">G289</f>
        <v>SÁB</v>
      </c>
      <c r="H323" s="39" t="str">
        <f t="shared" si="193"/>
        <v>13H00</v>
      </c>
      <c r="I323" s="39">
        <f t="shared" si="193"/>
        <v>4.4000000000000004</v>
      </c>
      <c r="J323" s="39">
        <f t="shared" si="193"/>
        <v>70326</v>
      </c>
      <c r="K323" s="54">
        <f t="shared" si="176"/>
        <v>3040.44</v>
      </c>
    </row>
    <row r="324" spans="2:11" x14ac:dyDescent="0.25">
      <c r="B324" s="162"/>
      <c r="C324" s="43"/>
      <c r="D324" s="64" t="str">
        <f t="shared" si="177"/>
        <v>Cine Aventura15"</v>
      </c>
      <c r="E324" s="61" t="str">
        <f t="shared" si="171"/>
        <v>Cine Aventura</v>
      </c>
      <c r="F324" s="27" t="s">
        <v>36</v>
      </c>
      <c r="G324" s="39" t="str">
        <f t="shared" ref="G324:J324" si="194">G290</f>
        <v>SÁB</v>
      </c>
      <c r="H324" s="39" t="str">
        <f t="shared" si="194"/>
        <v>15H00</v>
      </c>
      <c r="I324" s="39">
        <f t="shared" si="194"/>
        <v>3.6</v>
      </c>
      <c r="J324" s="39">
        <f t="shared" si="194"/>
        <v>59835</v>
      </c>
      <c r="K324" s="54">
        <f t="shared" si="176"/>
        <v>2116.92</v>
      </c>
    </row>
    <row r="325" spans="2:11" x14ac:dyDescent="0.25">
      <c r="B325" s="162"/>
      <c r="C325" s="43"/>
      <c r="D325" s="49" t="str">
        <f t="shared" si="177"/>
        <v>Cidade Alerta - Ed. de Sábado 115"</v>
      </c>
      <c r="E325" s="61" t="str">
        <f t="shared" si="171"/>
        <v>Cidade Alerta - Ed. de Sábado 1</v>
      </c>
      <c r="F325" s="27" t="s">
        <v>36</v>
      </c>
      <c r="G325" s="39" t="str">
        <f t="shared" ref="G325:J325" si="195">G291</f>
        <v>SÁB</v>
      </c>
      <c r="H325" s="39" t="str">
        <f t="shared" si="195"/>
        <v>17H00</v>
      </c>
      <c r="I325" s="39">
        <f t="shared" si="195"/>
        <v>3.9</v>
      </c>
      <c r="J325" s="39">
        <f t="shared" si="195"/>
        <v>62555</v>
      </c>
      <c r="K325" s="54">
        <f t="shared" si="176"/>
        <v>2251.4700000000003</v>
      </c>
    </row>
    <row r="326" spans="2:11" x14ac:dyDescent="0.25">
      <c r="B326" s="162"/>
      <c r="C326" s="43"/>
      <c r="D326" s="47" t="str">
        <f t="shared" si="177"/>
        <v>Jornal da Record - Ed. de Sábado15"</v>
      </c>
      <c r="E326" s="61" t="str">
        <f t="shared" si="171"/>
        <v>Jornal da Record - Ed. de Sábado</v>
      </c>
      <c r="F326" s="27" t="s">
        <v>36</v>
      </c>
      <c r="G326" s="39" t="str">
        <f t="shared" ref="G326:J326" si="196">G292</f>
        <v>SÁB</v>
      </c>
      <c r="H326" s="39" t="str">
        <f t="shared" si="196"/>
        <v>19H45</v>
      </c>
      <c r="I326" s="39">
        <f t="shared" si="196"/>
        <v>5.0999999999999996</v>
      </c>
      <c r="J326" s="39">
        <f t="shared" si="196"/>
        <v>84702</v>
      </c>
      <c r="K326" s="54">
        <f t="shared" si="176"/>
        <v>7144.41</v>
      </c>
    </row>
    <row r="327" spans="2:11" x14ac:dyDescent="0.25">
      <c r="B327" s="162"/>
      <c r="C327" s="43"/>
      <c r="D327" s="47" t="str">
        <f t="shared" si="177"/>
        <v>Cidade Alerta - Ed. de Sábado 215"</v>
      </c>
      <c r="E327" s="61" t="str">
        <f t="shared" si="171"/>
        <v>Cidade Alerta - Ed. de Sábado 2</v>
      </c>
      <c r="F327" s="27" t="s">
        <v>36</v>
      </c>
      <c r="G327" s="39" t="str">
        <f t="shared" ref="G327:J327" si="197">G293</f>
        <v>SÁB</v>
      </c>
      <c r="H327" s="39" t="str">
        <f t="shared" si="197"/>
        <v>21H00</v>
      </c>
      <c r="I327" s="39">
        <f t="shared" si="197"/>
        <v>4</v>
      </c>
      <c r="J327" s="39">
        <f t="shared" si="197"/>
        <v>66052</v>
      </c>
      <c r="K327" s="54">
        <f t="shared" si="176"/>
        <v>2251.4700000000003</v>
      </c>
    </row>
    <row r="328" spans="2:11" x14ac:dyDescent="0.25">
      <c r="B328" s="162"/>
      <c r="C328" s="43"/>
      <c r="D328" s="47" t="str">
        <f t="shared" si="177"/>
        <v>Super Tela15"</v>
      </c>
      <c r="E328" s="61" t="str">
        <f t="shared" si="171"/>
        <v>Super Tela</v>
      </c>
      <c r="F328" s="27" t="s">
        <v>36</v>
      </c>
      <c r="G328" s="39" t="str">
        <f t="shared" ref="G328:J328" si="198">G294</f>
        <v>SÁB</v>
      </c>
      <c r="H328" s="39" t="str">
        <f t="shared" si="198"/>
        <v>23H15</v>
      </c>
      <c r="I328" s="39">
        <f t="shared" si="198"/>
        <v>2.7</v>
      </c>
      <c r="J328" s="39">
        <f t="shared" si="198"/>
        <v>39243</v>
      </c>
      <c r="K328" s="54">
        <f t="shared" si="176"/>
        <v>3676.1400000000003</v>
      </c>
    </row>
    <row r="329" spans="2:11" x14ac:dyDescent="0.25">
      <c r="B329" s="162"/>
      <c r="C329" s="43"/>
      <c r="D329" s="47" t="str">
        <f t="shared" si="177"/>
        <v>Agro Record DF15"</v>
      </c>
      <c r="E329" s="61" t="str">
        <f t="shared" si="171"/>
        <v>Agro Record DF</v>
      </c>
      <c r="F329" s="38" t="s">
        <v>36</v>
      </c>
      <c r="G329" s="39" t="str">
        <f t="shared" ref="G329:J329" si="199">G295</f>
        <v>DOM</v>
      </c>
      <c r="H329" s="39" t="str">
        <f t="shared" si="199"/>
        <v>09H00</v>
      </c>
      <c r="I329" s="39">
        <f t="shared" si="199"/>
        <v>0.9</v>
      </c>
      <c r="J329" s="39">
        <f t="shared" si="199"/>
        <v>15153</v>
      </c>
      <c r="K329" s="54">
        <f t="shared" si="176"/>
        <v>1559.61</v>
      </c>
    </row>
    <row r="330" spans="2:11" x14ac:dyDescent="0.25">
      <c r="B330" s="162"/>
      <c r="C330" s="43"/>
      <c r="D330" s="47" t="str">
        <f t="shared" si="177"/>
        <v>Auto Record15"</v>
      </c>
      <c r="E330" s="61" t="str">
        <f t="shared" si="171"/>
        <v>Auto Record</v>
      </c>
      <c r="F330" s="38" t="s">
        <v>36</v>
      </c>
      <c r="G330" s="39" t="str">
        <f t="shared" ref="G330:J330" si="200">G296</f>
        <v>DOM</v>
      </c>
      <c r="H330" s="39" t="str">
        <f t="shared" si="200"/>
        <v>09H40</v>
      </c>
      <c r="I330" s="39">
        <f t="shared" si="200"/>
        <v>1.5</v>
      </c>
      <c r="J330" s="39">
        <f t="shared" si="200"/>
        <v>24478</v>
      </c>
      <c r="K330" s="54">
        <f t="shared" si="176"/>
        <v>2027.22</v>
      </c>
    </row>
    <row r="331" spans="2:11" x14ac:dyDescent="0.25">
      <c r="B331" s="162"/>
      <c r="C331" s="43"/>
      <c r="D331" s="47" t="str">
        <f t="shared" si="177"/>
        <v>Record Teen: Todo mundo odeia o Cris15"</v>
      </c>
      <c r="E331" s="61" t="str">
        <f t="shared" si="171"/>
        <v>Record Teen: Todo mundo odeia o Cris</v>
      </c>
      <c r="F331" s="38" t="s">
        <v>36</v>
      </c>
      <c r="G331" s="39" t="str">
        <f t="shared" ref="G331:J331" si="201">G297</f>
        <v>DOM</v>
      </c>
      <c r="H331" s="39" t="str">
        <f t="shared" si="201"/>
        <v>11H00</v>
      </c>
      <c r="I331" s="39">
        <f t="shared" si="201"/>
        <v>2.2000000000000002</v>
      </c>
      <c r="J331" s="39">
        <f t="shared" si="201"/>
        <v>37300</v>
      </c>
      <c r="K331" s="54">
        <f t="shared" si="176"/>
        <v>0</v>
      </c>
    </row>
    <row r="332" spans="2:11" x14ac:dyDescent="0.25">
      <c r="B332" s="162"/>
      <c r="C332" s="43"/>
      <c r="D332" s="47" t="str">
        <f t="shared" si="177"/>
        <v>Record Teen: Eu, a patroa e as crianças15"</v>
      </c>
      <c r="E332" s="61" t="str">
        <f t="shared" si="171"/>
        <v>Record Teen: Eu, a patroa e as crianças</v>
      </c>
      <c r="F332" s="38" t="s">
        <v>36</v>
      </c>
      <c r="G332" s="39" t="str">
        <f t="shared" ref="G332:J332" si="202">G298</f>
        <v>DOM</v>
      </c>
      <c r="H332" s="39" t="str">
        <f t="shared" si="202"/>
        <v>12H15</v>
      </c>
      <c r="I332" s="39">
        <f t="shared" si="202"/>
        <v>2.5</v>
      </c>
      <c r="J332" s="39">
        <f t="shared" si="202"/>
        <v>40797</v>
      </c>
      <c r="K332" s="54">
        <f t="shared" si="176"/>
        <v>2955.81</v>
      </c>
    </row>
    <row r="333" spans="2:11" x14ac:dyDescent="0.25">
      <c r="B333" s="162"/>
      <c r="C333" s="43"/>
      <c r="D333" s="47" t="str">
        <f t="shared" si="177"/>
        <v>Cine Maior15"</v>
      </c>
      <c r="E333" s="61" t="str">
        <f>E299</f>
        <v>Cine Maior</v>
      </c>
      <c r="F333" s="38" t="s">
        <v>36</v>
      </c>
      <c r="G333" s="39" t="str">
        <f t="shared" ref="G333:J333" si="203">G299</f>
        <v>DOM</v>
      </c>
      <c r="H333" s="39" t="str">
        <f t="shared" si="203"/>
        <v>14H00</v>
      </c>
      <c r="I333" s="39">
        <f t="shared" si="203"/>
        <v>3.4</v>
      </c>
      <c r="J333" s="39">
        <f t="shared" si="203"/>
        <v>52841</v>
      </c>
      <c r="K333" s="54">
        <f t="shared" si="176"/>
        <v>2955.81</v>
      </c>
    </row>
    <row r="334" spans="2:11" x14ac:dyDescent="0.25">
      <c r="B334" s="162"/>
      <c r="C334" s="43"/>
      <c r="D334" s="47" t="str">
        <f t="shared" si="177"/>
        <v>Power Couple Ed. Domingo15"</v>
      </c>
      <c r="E334" s="61" t="str">
        <f t="shared" ref="E334:E374" si="204">E300</f>
        <v>Power Couple Ed. Domingo</v>
      </c>
      <c r="F334" s="38" t="s">
        <v>36</v>
      </c>
      <c r="G334" s="39" t="str">
        <f t="shared" ref="G334:J334" si="205">G300</f>
        <v>DOM</v>
      </c>
      <c r="H334" s="39" t="str">
        <f t="shared" si="205"/>
        <v>14H00</v>
      </c>
      <c r="I334" s="39">
        <f t="shared" si="205"/>
        <v>2.8</v>
      </c>
      <c r="J334" s="39">
        <f t="shared" si="205"/>
        <v>41574</v>
      </c>
      <c r="K334" s="54">
        <f t="shared" si="176"/>
        <v>0</v>
      </c>
    </row>
    <row r="335" spans="2:11" x14ac:dyDescent="0.25">
      <c r="B335" s="162"/>
      <c r="C335" s="43"/>
      <c r="D335" s="47" t="str">
        <f t="shared" si="177"/>
        <v>Game dos 10015"</v>
      </c>
      <c r="E335" s="61" t="str">
        <f t="shared" si="204"/>
        <v>Game dos 100</v>
      </c>
      <c r="F335" s="38" t="s">
        <v>36</v>
      </c>
      <c r="G335" s="39" t="str">
        <f t="shared" ref="G335:J335" si="206">G301</f>
        <v>DOM</v>
      </c>
      <c r="H335" s="39" t="str">
        <f t="shared" si="206"/>
        <v>14H15</v>
      </c>
      <c r="I335" s="39">
        <f t="shared" si="206"/>
        <v>0</v>
      </c>
      <c r="J335" s="39">
        <f t="shared" si="206"/>
        <v>0</v>
      </c>
      <c r="K335" s="54">
        <f t="shared" si="176"/>
        <v>0</v>
      </c>
    </row>
    <row r="336" spans="2:11" x14ac:dyDescent="0.25">
      <c r="B336" s="162"/>
      <c r="C336" s="43"/>
      <c r="D336" s="47" t="str">
        <f>E336&amp;F336</f>
        <v>Acerte ou Caia15"</v>
      </c>
      <c r="E336" s="61" t="str">
        <f t="shared" si="204"/>
        <v>Acerte ou Caia</v>
      </c>
      <c r="F336" s="38" t="s">
        <v>36</v>
      </c>
      <c r="G336" s="39" t="str">
        <f t="shared" ref="G336:J336" si="207">G302</f>
        <v>DOM</v>
      </c>
      <c r="H336" s="39" t="str">
        <f t="shared" si="207"/>
        <v>15H45</v>
      </c>
      <c r="I336" s="39">
        <f t="shared" si="207"/>
        <v>5.4</v>
      </c>
      <c r="J336" s="39">
        <f t="shared" si="207"/>
        <v>84702</v>
      </c>
      <c r="K336" s="54">
        <f t="shared" si="176"/>
        <v>4735.7699999999995</v>
      </c>
    </row>
    <row r="337" spans="2:11" x14ac:dyDescent="0.25">
      <c r="B337" s="162"/>
      <c r="C337" s="43"/>
      <c r="D337" s="47" t="str">
        <f>E337&amp;F337</f>
        <v>Love&amp;Dance15"</v>
      </c>
      <c r="E337" s="61" t="str">
        <f t="shared" si="204"/>
        <v>Love&amp;Dance</v>
      </c>
      <c r="F337" s="38" t="s">
        <v>36</v>
      </c>
      <c r="G337" s="39" t="str">
        <f t="shared" ref="G337:J337" si="208">G303</f>
        <v>DOM</v>
      </c>
      <c r="H337" s="39" t="str">
        <f t="shared" si="208"/>
        <v>18H15</v>
      </c>
      <c r="I337" s="39">
        <f t="shared" si="208"/>
        <v>4.3</v>
      </c>
      <c r="J337" s="39">
        <f t="shared" si="208"/>
        <v>68772</v>
      </c>
      <c r="K337" s="54">
        <f t="shared" si="176"/>
        <v>4735.7699999999995</v>
      </c>
    </row>
    <row r="338" spans="2:11" x14ac:dyDescent="0.25">
      <c r="B338" s="162"/>
      <c r="C338" s="43"/>
      <c r="D338" s="47" t="str">
        <f t="shared" ref="D338:D374" si="209">E338&amp;F338</f>
        <v>Domingo Espetacular15"</v>
      </c>
      <c r="E338" s="61" t="str">
        <f t="shared" si="204"/>
        <v>Domingo Espetacular</v>
      </c>
      <c r="F338" s="38" t="s">
        <v>36</v>
      </c>
      <c r="G338" s="39" t="str">
        <f t="shared" ref="G338:J338" si="210">G304</f>
        <v>DOM</v>
      </c>
      <c r="H338" s="39" t="str">
        <f t="shared" si="210"/>
        <v>19H45</v>
      </c>
      <c r="I338" s="39">
        <f t="shared" si="210"/>
        <v>7.3</v>
      </c>
      <c r="J338" s="39">
        <f t="shared" si="210"/>
        <v>118505</v>
      </c>
      <c r="K338" s="54">
        <f t="shared" si="176"/>
        <v>7752.0300000000007</v>
      </c>
    </row>
    <row r="339" spans="2:11" x14ac:dyDescent="0.25">
      <c r="B339" s="162"/>
      <c r="C339" s="43"/>
      <c r="D339" s="47" t="str">
        <f t="shared" si="209"/>
        <v>Esporte Record15"</v>
      </c>
      <c r="E339" s="61" t="str">
        <f t="shared" si="204"/>
        <v>Esporte Record</v>
      </c>
      <c r="F339" s="38" t="s">
        <v>36</v>
      </c>
      <c r="G339" s="39" t="str">
        <f t="shared" ref="G339:J339" si="211">G305</f>
        <v>DOM</v>
      </c>
      <c r="H339" s="39" t="str">
        <f t="shared" si="211"/>
        <v>23H00</v>
      </c>
      <c r="I339" s="39">
        <f t="shared" si="211"/>
        <v>2.1</v>
      </c>
      <c r="J339" s="39">
        <f t="shared" si="211"/>
        <v>31472</v>
      </c>
      <c r="K339" s="54">
        <f t="shared" si="176"/>
        <v>4485.78</v>
      </c>
    </row>
    <row r="340" spans="2:11" x14ac:dyDescent="0.25">
      <c r="B340" s="163"/>
      <c r="C340" s="43"/>
      <c r="D340" s="64" t="str">
        <f t="shared" si="209"/>
        <v>Série De Domingo15"</v>
      </c>
      <c r="E340" s="72" t="str">
        <f t="shared" si="204"/>
        <v>Série De Domingo</v>
      </c>
      <c r="F340" s="75" t="s">
        <v>36</v>
      </c>
      <c r="G340" s="80" t="str">
        <f t="shared" ref="G340:J340" si="212">G306</f>
        <v>DOM</v>
      </c>
      <c r="H340" s="80" t="str">
        <f t="shared" si="212"/>
        <v>00H15</v>
      </c>
      <c r="I340" s="80">
        <f t="shared" si="212"/>
        <v>1.1000000000000001</v>
      </c>
      <c r="J340" s="80">
        <f t="shared" si="212"/>
        <v>17096</v>
      </c>
      <c r="K340" s="65">
        <f t="shared" si="176"/>
        <v>1793.22</v>
      </c>
    </row>
    <row r="341" spans="2:11" x14ac:dyDescent="0.25">
      <c r="B341" s="169" t="s">
        <v>118</v>
      </c>
      <c r="C341" s="43"/>
      <c r="D341" s="49" t="str">
        <f t="shared" si="209"/>
        <v>DF No Ar DF60"</v>
      </c>
      <c r="E341" s="61" t="str">
        <f t="shared" si="204"/>
        <v>DF No Ar DF</v>
      </c>
      <c r="F341" s="38" t="s">
        <v>29</v>
      </c>
      <c r="G341" s="39" t="str">
        <f>G307</f>
        <v>SEG/SEX</v>
      </c>
      <c r="H341" s="39" t="str">
        <f>H307</f>
        <v>07H00</v>
      </c>
      <c r="I341" s="39">
        <f t="shared" ref="I341:J341" si="213">I307</f>
        <v>1.7</v>
      </c>
      <c r="J341" s="39">
        <f t="shared" si="213"/>
        <v>26421</v>
      </c>
      <c r="K341" s="54">
        <f t="shared" ref="K341:K374" si="214">K19*2+(30%*K19*2)</f>
        <v>10618.4</v>
      </c>
    </row>
    <row r="342" spans="2:11" x14ac:dyDescent="0.25">
      <c r="B342" s="162"/>
      <c r="C342" s="43"/>
      <c r="D342" s="47" t="str">
        <f t="shared" si="209"/>
        <v>Fala Brasil60"</v>
      </c>
      <c r="E342" s="61" t="str">
        <f t="shared" si="204"/>
        <v>Fala Brasil</v>
      </c>
      <c r="F342" s="27" t="s">
        <v>29</v>
      </c>
      <c r="G342" s="39" t="str">
        <f t="shared" ref="G342:J374" si="215">G308</f>
        <v>SEG/SEX</v>
      </c>
      <c r="H342" s="39" t="str">
        <f t="shared" si="215"/>
        <v>08H30</v>
      </c>
      <c r="I342" s="39">
        <f t="shared" si="215"/>
        <v>2.2999999999999998</v>
      </c>
      <c r="J342" s="39">
        <f t="shared" si="215"/>
        <v>36134</v>
      </c>
      <c r="K342" s="54">
        <f t="shared" si="214"/>
        <v>14989</v>
      </c>
    </row>
    <row r="343" spans="2:11" ht="15.75" thickBot="1" x14ac:dyDescent="0.3">
      <c r="B343" s="162"/>
      <c r="D343" s="47" t="str">
        <f t="shared" si="209"/>
        <v>Hoje em Dia60"</v>
      </c>
      <c r="E343" s="61" t="str">
        <f t="shared" si="204"/>
        <v>Hoje em Dia</v>
      </c>
      <c r="F343" s="27" t="s">
        <v>29</v>
      </c>
      <c r="G343" s="39" t="str">
        <f t="shared" si="215"/>
        <v>SEG/SEX</v>
      </c>
      <c r="H343" s="39" t="str">
        <f t="shared" si="215"/>
        <v>09H30</v>
      </c>
      <c r="I343" s="39">
        <f t="shared" si="215"/>
        <v>2.4</v>
      </c>
      <c r="J343" s="39">
        <f t="shared" si="215"/>
        <v>38465</v>
      </c>
      <c r="K343" s="54">
        <f t="shared" si="214"/>
        <v>14112.8</v>
      </c>
    </row>
    <row r="344" spans="2:11" ht="15.75" thickBot="1" x14ac:dyDescent="0.3">
      <c r="B344" s="162"/>
      <c r="C344" s="79"/>
      <c r="D344" s="47" t="str">
        <f t="shared" si="209"/>
        <v>Balanço Geral DF60"</v>
      </c>
      <c r="E344" s="61" t="str">
        <f t="shared" si="204"/>
        <v>Balanço Geral DF</v>
      </c>
      <c r="F344" s="27" t="s">
        <v>29</v>
      </c>
      <c r="G344" s="39" t="str">
        <f t="shared" si="215"/>
        <v>SEG/SEX</v>
      </c>
      <c r="H344" s="39" t="str">
        <f t="shared" si="215"/>
        <v>11H30</v>
      </c>
      <c r="I344" s="39">
        <f t="shared" si="215"/>
        <v>5.5</v>
      </c>
      <c r="J344" s="39">
        <f t="shared" si="215"/>
        <v>87033</v>
      </c>
      <c r="K344" s="54">
        <f t="shared" si="214"/>
        <v>20269.599999999999</v>
      </c>
    </row>
    <row r="345" spans="2:11" x14ac:dyDescent="0.25">
      <c r="B345" s="162"/>
      <c r="C345" s="43"/>
      <c r="D345" s="47" t="str">
        <f t="shared" si="209"/>
        <v>Novela da tarde I60"</v>
      </c>
      <c r="E345" s="61" t="str">
        <f t="shared" si="204"/>
        <v>Novela da tarde I</v>
      </c>
      <c r="F345" s="27" t="s">
        <v>29</v>
      </c>
      <c r="G345" s="39" t="str">
        <f t="shared" si="215"/>
        <v>SEG/SEX</v>
      </c>
      <c r="H345" s="39" t="str">
        <f t="shared" si="215"/>
        <v>15H30</v>
      </c>
      <c r="I345" s="39">
        <f t="shared" si="215"/>
        <v>4.4000000000000004</v>
      </c>
      <c r="J345" s="39">
        <f t="shared" si="215"/>
        <v>66829</v>
      </c>
      <c r="K345" s="54">
        <f t="shared" si="214"/>
        <v>18200</v>
      </c>
    </row>
    <row r="346" spans="2:11" x14ac:dyDescent="0.25">
      <c r="B346" s="162"/>
      <c r="C346" s="43"/>
      <c r="D346" s="47" t="str">
        <f t="shared" si="209"/>
        <v>Cidade Alerta60"</v>
      </c>
      <c r="E346" s="61" t="str">
        <f t="shared" si="204"/>
        <v>Cidade Alerta</v>
      </c>
      <c r="F346" s="27" t="s">
        <v>29</v>
      </c>
      <c r="G346" s="39" t="str">
        <f t="shared" si="215"/>
        <v>SEG/SEX</v>
      </c>
      <c r="H346" s="39" t="str">
        <f t="shared" si="215"/>
        <v>16H30</v>
      </c>
      <c r="I346" s="39">
        <f t="shared" si="215"/>
        <v>4.8</v>
      </c>
      <c r="J346" s="39">
        <f t="shared" si="215"/>
        <v>75765</v>
      </c>
      <c r="K346" s="54">
        <f t="shared" si="214"/>
        <v>16598.400000000001</v>
      </c>
    </row>
    <row r="347" spans="2:11" x14ac:dyDescent="0.25">
      <c r="B347" s="162"/>
      <c r="C347" s="43"/>
      <c r="D347" s="47" t="str">
        <f t="shared" si="209"/>
        <v>Cidade Alerta DF60"</v>
      </c>
      <c r="E347" s="61" t="str">
        <f t="shared" si="204"/>
        <v>Cidade Alerta DF</v>
      </c>
      <c r="F347" s="27" t="s">
        <v>29</v>
      </c>
      <c r="G347" s="39" t="str">
        <f t="shared" si="215"/>
        <v>SEG/SEX</v>
      </c>
      <c r="H347" s="39" t="str">
        <f t="shared" si="215"/>
        <v>18H00</v>
      </c>
      <c r="I347" s="39">
        <f t="shared" si="215"/>
        <v>7.4</v>
      </c>
      <c r="J347" s="39">
        <f t="shared" si="215"/>
        <v>120059</v>
      </c>
      <c r="K347" s="54">
        <f t="shared" si="214"/>
        <v>21309.599999999999</v>
      </c>
    </row>
    <row r="348" spans="2:11" x14ac:dyDescent="0.25">
      <c r="B348" s="162"/>
      <c r="C348" s="43"/>
      <c r="D348" s="47" t="str">
        <f t="shared" si="209"/>
        <v>DF Record60"</v>
      </c>
      <c r="E348" s="61" t="str">
        <f t="shared" si="204"/>
        <v>DF Record</v>
      </c>
      <c r="F348" s="27" t="s">
        <v>29</v>
      </c>
      <c r="G348" s="39" t="str">
        <f t="shared" si="215"/>
        <v>SEG/SEX</v>
      </c>
      <c r="H348" s="39" t="str">
        <f t="shared" si="215"/>
        <v>19H15</v>
      </c>
      <c r="I348" s="39">
        <f t="shared" si="215"/>
        <v>7.3</v>
      </c>
      <c r="J348" s="39">
        <f t="shared" si="215"/>
        <v>118505</v>
      </c>
      <c r="K348" s="54">
        <f t="shared" si="214"/>
        <v>31678.400000000001</v>
      </c>
    </row>
    <row r="349" spans="2:11" x14ac:dyDescent="0.25">
      <c r="B349" s="162"/>
      <c r="C349" s="43"/>
      <c r="D349" s="47" t="str">
        <f t="shared" si="209"/>
        <v>Jornal da Record60"</v>
      </c>
      <c r="E349" s="61" t="str">
        <f t="shared" si="204"/>
        <v>Jornal da Record</v>
      </c>
      <c r="F349" s="27" t="s">
        <v>29</v>
      </c>
      <c r="G349" s="39" t="str">
        <f t="shared" si="215"/>
        <v>SEG/SEX</v>
      </c>
      <c r="H349" s="39" t="str">
        <f t="shared" si="215"/>
        <v>19H55</v>
      </c>
      <c r="I349" s="39">
        <f t="shared" si="215"/>
        <v>7.7</v>
      </c>
      <c r="J349" s="39">
        <f t="shared" si="215"/>
        <v>125110</v>
      </c>
      <c r="K349" s="54">
        <f t="shared" si="214"/>
        <v>54865.2</v>
      </c>
    </row>
    <row r="350" spans="2:11" x14ac:dyDescent="0.25">
      <c r="B350" s="162"/>
      <c r="C350" s="43"/>
      <c r="D350" s="47" t="str">
        <f t="shared" si="209"/>
        <v>Novela 3 60"</v>
      </c>
      <c r="E350" s="61" t="str">
        <f t="shared" si="204"/>
        <v xml:space="preserve">Novela 3 </v>
      </c>
      <c r="F350" s="27" t="s">
        <v>29</v>
      </c>
      <c r="G350" s="39" t="str">
        <f t="shared" si="215"/>
        <v>SEG/SEX</v>
      </c>
      <c r="H350" s="39" t="str">
        <f t="shared" si="215"/>
        <v>21H00</v>
      </c>
      <c r="I350" s="39">
        <f t="shared" si="215"/>
        <v>7</v>
      </c>
      <c r="J350" s="39">
        <f t="shared" si="215"/>
        <v>115008</v>
      </c>
      <c r="K350" s="54">
        <f t="shared" si="214"/>
        <v>54298.400000000001</v>
      </c>
    </row>
    <row r="351" spans="2:11" x14ac:dyDescent="0.25">
      <c r="B351" s="162"/>
      <c r="C351" s="43"/>
      <c r="D351" s="47" t="str">
        <f t="shared" si="209"/>
        <v>Novela 22H60"</v>
      </c>
      <c r="E351" s="61" t="str">
        <f t="shared" si="204"/>
        <v>Novela 22H</v>
      </c>
      <c r="F351" s="27" t="s">
        <v>29</v>
      </c>
      <c r="G351" s="39" t="str">
        <f t="shared" si="215"/>
        <v>SEG/SEX</v>
      </c>
      <c r="H351" s="39" t="str">
        <f t="shared" si="215"/>
        <v>22H00</v>
      </c>
      <c r="I351" s="39">
        <f t="shared" si="215"/>
        <v>5.5</v>
      </c>
      <c r="J351" s="39">
        <f t="shared" si="215"/>
        <v>91307</v>
      </c>
      <c r="K351" s="54">
        <f t="shared" si="214"/>
        <v>45024.2</v>
      </c>
    </row>
    <row r="352" spans="2:11" x14ac:dyDescent="0.25">
      <c r="B352" s="162"/>
      <c r="C352" s="43"/>
      <c r="D352" s="47" t="str">
        <f t="shared" si="209"/>
        <v>A Fazenda60"</v>
      </c>
      <c r="E352" s="61" t="str">
        <f t="shared" si="204"/>
        <v>A Fazenda</v>
      </c>
      <c r="F352" s="27" t="s">
        <v>29</v>
      </c>
      <c r="G352" s="39" t="str">
        <f t="shared" si="215"/>
        <v>SEG/DOM</v>
      </c>
      <c r="H352" s="39" t="str">
        <f t="shared" si="215"/>
        <v>22H30</v>
      </c>
      <c r="I352" s="39">
        <f t="shared" si="215"/>
        <v>5.3</v>
      </c>
      <c r="J352" s="39">
        <f t="shared" si="215"/>
        <v>81156</v>
      </c>
      <c r="K352" s="54">
        <f t="shared" si="214"/>
        <v>46688.2</v>
      </c>
    </row>
    <row r="353" spans="2:11" x14ac:dyDescent="0.25">
      <c r="B353" s="162"/>
      <c r="C353" s="43"/>
      <c r="D353" s="47" t="str">
        <f t="shared" si="209"/>
        <v>Série Prémium60"</v>
      </c>
      <c r="E353" s="61" t="str">
        <f t="shared" si="204"/>
        <v>Série Prémium</v>
      </c>
      <c r="F353" s="27" t="s">
        <v>29</v>
      </c>
      <c r="G353" s="39" t="str">
        <f t="shared" si="215"/>
        <v>SEG/SEX</v>
      </c>
      <c r="H353" s="39" t="str">
        <f t="shared" si="215"/>
        <v>23H45</v>
      </c>
      <c r="I353" s="39">
        <f t="shared" si="215"/>
        <v>2.5</v>
      </c>
      <c r="J353" s="39">
        <f t="shared" si="215"/>
        <v>35746</v>
      </c>
      <c r="K353" s="54">
        <f t="shared" si="214"/>
        <v>23829</v>
      </c>
    </row>
    <row r="354" spans="2:11" x14ac:dyDescent="0.25">
      <c r="B354" s="162"/>
      <c r="C354" s="43"/>
      <c r="D354" s="47" t="str">
        <f t="shared" si="209"/>
        <v>Quilos Mortais60"</v>
      </c>
      <c r="E354" s="61" t="str">
        <f t="shared" si="204"/>
        <v>Quilos Mortais</v>
      </c>
      <c r="F354" s="27" t="s">
        <v>29</v>
      </c>
      <c r="G354" s="39" t="str">
        <f t="shared" si="215"/>
        <v>SEG/SEX</v>
      </c>
      <c r="H354" s="39" t="str">
        <f t="shared" si="215"/>
        <v>23H15</v>
      </c>
      <c r="I354" s="39">
        <f t="shared" si="215"/>
        <v>4.0999999999999996</v>
      </c>
      <c r="J354" s="39">
        <f t="shared" si="215"/>
        <v>63721</v>
      </c>
      <c r="K354" s="54">
        <f t="shared" si="214"/>
        <v>24507.599999999999</v>
      </c>
    </row>
    <row r="355" spans="2:11" x14ac:dyDescent="0.25">
      <c r="B355" s="162"/>
      <c r="C355" s="43"/>
      <c r="D355" s="47" t="str">
        <f t="shared" si="209"/>
        <v>Brasil Caminhoneiro60"</v>
      </c>
      <c r="E355" s="61" t="str">
        <f t="shared" si="204"/>
        <v>Brasil Caminhoneiro</v>
      </c>
      <c r="F355" s="27" t="s">
        <v>29</v>
      </c>
      <c r="G355" s="39" t="str">
        <f t="shared" si="215"/>
        <v>SÁB</v>
      </c>
      <c r="H355" s="39" t="str">
        <f t="shared" si="215"/>
        <v>07H00</v>
      </c>
      <c r="I355" s="39">
        <f t="shared" si="215"/>
        <v>0.7</v>
      </c>
      <c r="J355" s="39">
        <f t="shared" si="215"/>
        <v>11656</v>
      </c>
      <c r="K355" s="54">
        <f t="shared" si="214"/>
        <v>10493.6</v>
      </c>
    </row>
    <row r="356" spans="2:11" x14ac:dyDescent="0.25">
      <c r="B356" s="162"/>
      <c r="C356" s="43"/>
      <c r="D356" s="47" t="str">
        <f t="shared" si="209"/>
        <v>Fala Brasil - Ed. de Sábado60"</v>
      </c>
      <c r="E356" s="61" t="str">
        <f t="shared" si="204"/>
        <v>Fala Brasil - Ed. de Sábado</v>
      </c>
      <c r="F356" s="27" t="s">
        <v>29</v>
      </c>
      <c r="G356" s="39" t="str">
        <f t="shared" si="215"/>
        <v>SÁB</v>
      </c>
      <c r="H356" s="39" t="str">
        <f t="shared" si="215"/>
        <v>07H35</v>
      </c>
      <c r="I356" s="39">
        <f t="shared" si="215"/>
        <v>2.7</v>
      </c>
      <c r="J356" s="39">
        <f t="shared" si="215"/>
        <v>42351</v>
      </c>
      <c r="K356" s="54">
        <f t="shared" si="214"/>
        <v>12916.8</v>
      </c>
    </row>
    <row r="357" spans="2:11" x14ac:dyDescent="0.25">
      <c r="B357" s="162"/>
      <c r="C357" s="43"/>
      <c r="D357" s="47" t="str">
        <f t="shared" si="209"/>
        <v>Balanço Geral DF - Ed. de Sábado60"</v>
      </c>
      <c r="E357" s="61" t="str">
        <f t="shared" si="204"/>
        <v>Balanço Geral DF - Ed. de Sábado</v>
      </c>
      <c r="F357" s="27" t="s">
        <v>29</v>
      </c>
      <c r="G357" s="39" t="str">
        <f t="shared" si="215"/>
        <v>SÁB</v>
      </c>
      <c r="H357" s="39" t="str">
        <f t="shared" si="215"/>
        <v>13H00</v>
      </c>
      <c r="I357" s="39">
        <f t="shared" si="215"/>
        <v>4.4000000000000004</v>
      </c>
      <c r="J357" s="39">
        <f t="shared" si="215"/>
        <v>70326</v>
      </c>
      <c r="K357" s="54">
        <f t="shared" si="214"/>
        <v>20269.599999999999</v>
      </c>
    </row>
    <row r="358" spans="2:11" x14ac:dyDescent="0.25">
      <c r="B358" s="162"/>
      <c r="C358" s="43"/>
      <c r="D358" s="47" t="str">
        <f t="shared" si="209"/>
        <v>Cine Aventura60"</v>
      </c>
      <c r="E358" s="61" t="str">
        <f t="shared" si="204"/>
        <v>Cine Aventura</v>
      </c>
      <c r="F358" s="27" t="s">
        <v>29</v>
      </c>
      <c r="G358" s="39" t="str">
        <f t="shared" si="215"/>
        <v>SÁB</v>
      </c>
      <c r="H358" s="39" t="str">
        <f t="shared" si="215"/>
        <v>15H00</v>
      </c>
      <c r="I358" s="39">
        <f t="shared" si="215"/>
        <v>3.6</v>
      </c>
      <c r="J358" s="39">
        <f t="shared" si="215"/>
        <v>59835</v>
      </c>
      <c r="K358" s="54">
        <f t="shared" si="214"/>
        <v>14112.8</v>
      </c>
    </row>
    <row r="359" spans="2:11" x14ac:dyDescent="0.25">
      <c r="B359" s="162"/>
      <c r="C359" s="43"/>
      <c r="D359" s="47" t="str">
        <f t="shared" si="209"/>
        <v>Cidade Alerta - Ed. de Sábado 160"</v>
      </c>
      <c r="E359" s="61" t="str">
        <f t="shared" si="204"/>
        <v>Cidade Alerta - Ed. de Sábado 1</v>
      </c>
      <c r="F359" s="27" t="s">
        <v>29</v>
      </c>
      <c r="G359" s="39" t="str">
        <f t="shared" si="215"/>
        <v>SÁB</v>
      </c>
      <c r="H359" s="39" t="str">
        <f t="shared" si="215"/>
        <v>17H00</v>
      </c>
      <c r="I359" s="39">
        <f t="shared" si="215"/>
        <v>3.9</v>
      </c>
      <c r="J359" s="39">
        <f t="shared" si="215"/>
        <v>62555</v>
      </c>
      <c r="K359" s="54">
        <f t="shared" si="214"/>
        <v>15009.8</v>
      </c>
    </row>
    <row r="360" spans="2:11" x14ac:dyDescent="0.25">
      <c r="B360" s="162"/>
      <c r="C360" s="43"/>
      <c r="D360" s="47" t="str">
        <f t="shared" si="209"/>
        <v>Jornal da Record - Ed. de Sábado60"</v>
      </c>
      <c r="E360" s="61" t="str">
        <f t="shared" si="204"/>
        <v>Jornal da Record - Ed. de Sábado</v>
      </c>
      <c r="F360" s="27" t="s">
        <v>29</v>
      </c>
      <c r="G360" s="39" t="str">
        <f t="shared" si="215"/>
        <v>SÁB</v>
      </c>
      <c r="H360" s="39" t="str">
        <f t="shared" si="215"/>
        <v>19H45</v>
      </c>
      <c r="I360" s="39">
        <f t="shared" si="215"/>
        <v>5.0999999999999996</v>
      </c>
      <c r="J360" s="39">
        <f t="shared" si="215"/>
        <v>84702</v>
      </c>
      <c r="K360" s="54">
        <f t="shared" si="214"/>
        <v>47629.4</v>
      </c>
    </row>
    <row r="361" spans="2:11" x14ac:dyDescent="0.25">
      <c r="B361" s="162"/>
      <c r="C361" s="43"/>
      <c r="D361" s="47" t="str">
        <f t="shared" si="209"/>
        <v>Cidade Alerta - Ed. de Sábado 260"</v>
      </c>
      <c r="E361" s="61" t="str">
        <f t="shared" si="204"/>
        <v>Cidade Alerta - Ed. de Sábado 2</v>
      </c>
      <c r="F361" s="27" t="s">
        <v>29</v>
      </c>
      <c r="G361" s="39" t="str">
        <f t="shared" si="215"/>
        <v>SÁB</v>
      </c>
      <c r="H361" s="39" t="str">
        <f t="shared" si="215"/>
        <v>21H00</v>
      </c>
      <c r="I361" s="39">
        <f t="shared" si="215"/>
        <v>4</v>
      </c>
      <c r="J361" s="39">
        <f t="shared" si="215"/>
        <v>66052</v>
      </c>
      <c r="K361" s="54">
        <f t="shared" si="214"/>
        <v>15009.8</v>
      </c>
    </row>
    <row r="362" spans="2:11" x14ac:dyDescent="0.25">
      <c r="B362" s="162"/>
      <c r="C362" s="43"/>
      <c r="D362" s="47" t="str">
        <f t="shared" si="209"/>
        <v>Super Tela60"</v>
      </c>
      <c r="E362" s="61" t="str">
        <f t="shared" si="204"/>
        <v>Super Tela</v>
      </c>
      <c r="F362" s="27" t="s">
        <v>29</v>
      </c>
      <c r="G362" s="39" t="str">
        <f t="shared" si="215"/>
        <v>SÁB</v>
      </c>
      <c r="H362" s="39" t="str">
        <f t="shared" si="215"/>
        <v>23H15</v>
      </c>
      <c r="I362" s="39">
        <f t="shared" si="215"/>
        <v>2.7</v>
      </c>
      <c r="J362" s="39">
        <f t="shared" si="215"/>
        <v>39243</v>
      </c>
      <c r="K362" s="54">
        <f t="shared" si="214"/>
        <v>24507.599999999999</v>
      </c>
    </row>
    <row r="363" spans="2:11" x14ac:dyDescent="0.25">
      <c r="B363" s="162"/>
      <c r="C363" s="43"/>
      <c r="D363" s="47" t="str">
        <f t="shared" si="209"/>
        <v>Agro Record DF60"</v>
      </c>
      <c r="E363" s="61" t="str">
        <f t="shared" si="204"/>
        <v>Agro Record DF</v>
      </c>
      <c r="F363" s="38" t="s">
        <v>29</v>
      </c>
      <c r="G363" s="39" t="str">
        <f t="shared" si="215"/>
        <v>DOM</v>
      </c>
      <c r="H363" s="39" t="str">
        <f t="shared" si="215"/>
        <v>09H00</v>
      </c>
      <c r="I363" s="39">
        <f t="shared" si="215"/>
        <v>0.9</v>
      </c>
      <c r="J363" s="39">
        <f t="shared" si="215"/>
        <v>15153</v>
      </c>
      <c r="K363" s="54">
        <f t="shared" si="214"/>
        <v>10397.4</v>
      </c>
    </row>
    <row r="364" spans="2:11" x14ac:dyDescent="0.25">
      <c r="B364" s="162"/>
      <c r="C364" s="43"/>
      <c r="D364" s="47" t="str">
        <f t="shared" si="209"/>
        <v>Auto Record60"</v>
      </c>
      <c r="E364" s="61" t="str">
        <f t="shared" si="204"/>
        <v>Auto Record</v>
      </c>
      <c r="F364" s="38" t="s">
        <v>29</v>
      </c>
      <c r="G364" s="39" t="str">
        <f t="shared" si="215"/>
        <v>DOM</v>
      </c>
      <c r="H364" s="39" t="str">
        <f t="shared" si="215"/>
        <v>09H40</v>
      </c>
      <c r="I364" s="39">
        <f t="shared" si="215"/>
        <v>1.5</v>
      </c>
      <c r="J364" s="39">
        <f t="shared" si="215"/>
        <v>24478</v>
      </c>
      <c r="K364" s="54">
        <f t="shared" si="214"/>
        <v>13514.8</v>
      </c>
    </row>
    <row r="365" spans="2:11" x14ac:dyDescent="0.25">
      <c r="B365" s="162"/>
      <c r="C365" s="43"/>
      <c r="D365" s="47" t="str">
        <f t="shared" si="209"/>
        <v>Record Teen: Todo mundo odeia o Cris60"</v>
      </c>
      <c r="E365" s="61" t="str">
        <f t="shared" si="204"/>
        <v>Record Teen: Todo mundo odeia o Cris</v>
      </c>
      <c r="F365" s="38" t="s">
        <v>29</v>
      </c>
      <c r="G365" s="39" t="str">
        <f t="shared" si="215"/>
        <v>DOM</v>
      </c>
      <c r="H365" s="39" t="str">
        <f t="shared" si="215"/>
        <v>11H00</v>
      </c>
      <c r="I365" s="39">
        <f t="shared" si="215"/>
        <v>2.2000000000000002</v>
      </c>
      <c r="J365" s="39">
        <f t="shared" si="215"/>
        <v>37300</v>
      </c>
      <c r="K365" s="54">
        <f t="shared" si="214"/>
        <v>0</v>
      </c>
    </row>
    <row r="366" spans="2:11" x14ac:dyDescent="0.25">
      <c r="B366" s="162"/>
      <c r="C366" s="43"/>
      <c r="D366" s="47" t="str">
        <f t="shared" si="209"/>
        <v>Record Teen: Eu, a patroa e as crianças60"</v>
      </c>
      <c r="E366" s="61" t="str">
        <f t="shared" si="204"/>
        <v>Record Teen: Eu, a patroa e as crianças</v>
      </c>
      <c r="F366" s="38" t="s">
        <v>29</v>
      </c>
      <c r="G366" s="39" t="str">
        <f t="shared" si="215"/>
        <v>DOM</v>
      </c>
      <c r="H366" s="39" t="str">
        <f t="shared" si="215"/>
        <v>12H15</v>
      </c>
      <c r="I366" s="39">
        <f t="shared" si="215"/>
        <v>2.5</v>
      </c>
      <c r="J366" s="39">
        <f t="shared" si="215"/>
        <v>40797</v>
      </c>
      <c r="K366" s="54">
        <f t="shared" si="214"/>
        <v>19705.400000000001</v>
      </c>
    </row>
    <row r="367" spans="2:11" x14ac:dyDescent="0.25">
      <c r="B367" s="162"/>
      <c r="C367" s="43"/>
      <c r="D367" s="47" t="str">
        <f t="shared" si="209"/>
        <v>Cine Maior60"</v>
      </c>
      <c r="E367" s="61" t="str">
        <f t="shared" si="204"/>
        <v>Cine Maior</v>
      </c>
      <c r="F367" s="38" t="s">
        <v>29</v>
      </c>
      <c r="G367" s="39" t="str">
        <f t="shared" si="215"/>
        <v>DOM</v>
      </c>
      <c r="H367" s="39" t="str">
        <f t="shared" si="215"/>
        <v>14H00</v>
      </c>
      <c r="I367" s="39">
        <f t="shared" si="215"/>
        <v>3.4</v>
      </c>
      <c r="J367" s="39">
        <f t="shared" si="215"/>
        <v>52841</v>
      </c>
      <c r="K367" s="54">
        <f t="shared" si="214"/>
        <v>19705.400000000001</v>
      </c>
    </row>
    <row r="368" spans="2:11" x14ac:dyDescent="0.25">
      <c r="B368" s="162"/>
      <c r="C368" s="43"/>
      <c r="D368" s="47" t="str">
        <f t="shared" si="209"/>
        <v>Power Couple Ed. Domingo60"</v>
      </c>
      <c r="E368" s="61" t="str">
        <f t="shared" si="204"/>
        <v>Power Couple Ed. Domingo</v>
      </c>
      <c r="F368" s="38" t="s">
        <v>29</v>
      </c>
      <c r="G368" s="39" t="str">
        <f t="shared" si="215"/>
        <v>DOM</v>
      </c>
      <c r="H368" s="39" t="str">
        <f t="shared" si="215"/>
        <v>14H00</v>
      </c>
      <c r="I368" s="39">
        <f t="shared" si="215"/>
        <v>2.8</v>
      </c>
      <c r="J368" s="39">
        <f t="shared" si="215"/>
        <v>41574</v>
      </c>
      <c r="K368" s="54">
        <f t="shared" si="214"/>
        <v>0</v>
      </c>
    </row>
    <row r="369" spans="2:11" x14ac:dyDescent="0.25">
      <c r="B369" s="162"/>
      <c r="C369" s="43"/>
      <c r="D369" s="47" t="str">
        <f t="shared" si="209"/>
        <v>Game dos 10060"</v>
      </c>
      <c r="E369" s="61" t="str">
        <f t="shared" si="204"/>
        <v>Game dos 100</v>
      </c>
      <c r="F369" s="38" t="s">
        <v>29</v>
      </c>
      <c r="G369" s="39" t="str">
        <f t="shared" si="215"/>
        <v>DOM</v>
      </c>
      <c r="H369" s="39" t="str">
        <f t="shared" si="215"/>
        <v>14H15</v>
      </c>
      <c r="I369" s="39">
        <f t="shared" si="215"/>
        <v>0</v>
      </c>
      <c r="J369" s="39">
        <f t="shared" si="215"/>
        <v>0</v>
      </c>
      <c r="K369" s="54">
        <f t="shared" si="214"/>
        <v>0</v>
      </c>
    </row>
    <row r="370" spans="2:11" x14ac:dyDescent="0.25">
      <c r="B370" s="162"/>
      <c r="C370" s="43"/>
      <c r="D370" s="47" t="str">
        <f t="shared" si="209"/>
        <v>Acerte ou Caia60"</v>
      </c>
      <c r="E370" s="61" t="str">
        <f t="shared" si="204"/>
        <v>Acerte ou Caia</v>
      </c>
      <c r="F370" s="38" t="s">
        <v>29</v>
      </c>
      <c r="G370" s="39" t="str">
        <f t="shared" si="215"/>
        <v>DOM</v>
      </c>
      <c r="H370" s="39" t="str">
        <f t="shared" si="215"/>
        <v>15H45</v>
      </c>
      <c r="I370" s="39">
        <f t="shared" si="215"/>
        <v>5.4</v>
      </c>
      <c r="J370" s="39">
        <f t="shared" si="215"/>
        <v>84702</v>
      </c>
      <c r="K370" s="54">
        <f t="shared" si="214"/>
        <v>31571.8</v>
      </c>
    </row>
    <row r="371" spans="2:11" x14ac:dyDescent="0.25">
      <c r="B371" s="162"/>
      <c r="C371" s="43"/>
      <c r="D371" s="47" t="str">
        <f t="shared" si="209"/>
        <v>Love&amp;Dance60"</v>
      </c>
      <c r="E371" s="61" t="str">
        <f t="shared" si="204"/>
        <v>Love&amp;Dance</v>
      </c>
      <c r="F371" s="38" t="s">
        <v>29</v>
      </c>
      <c r="G371" s="39" t="str">
        <f t="shared" si="215"/>
        <v>DOM</v>
      </c>
      <c r="H371" s="39" t="str">
        <f t="shared" si="215"/>
        <v>18H15</v>
      </c>
      <c r="I371" s="39">
        <f t="shared" si="215"/>
        <v>4.3</v>
      </c>
      <c r="J371" s="39">
        <f t="shared" si="215"/>
        <v>68772</v>
      </c>
      <c r="K371" s="54">
        <f t="shared" si="214"/>
        <v>31571.8</v>
      </c>
    </row>
    <row r="372" spans="2:11" x14ac:dyDescent="0.25">
      <c r="B372" s="162"/>
      <c r="C372" s="43"/>
      <c r="D372" s="47" t="str">
        <f t="shared" si="209"/>
        <v>Domingo Espetacular60"</v>
      </c>
      <c r="E372" s="61" t="str">
        <f t="shared" si="204"/>
        <v>Domingo Espetacular</v>
      </c>
      <c r="F372" s="38" t="s">
        <v>29</v>
      </c>
      <c r="G372" s="39" t="str">
        <f t="shared" si="215"/>
        <v>DOM</v>
      </c>
      <c r="H372" s="39" t="str">
        <f t="shared" si="215"/>
        <v>19H45</v>
      </c>
      <c r="I372" s="39">
        <f t="shared" si="215"/>
        <v>7.3</v>
      </c>
      <c r="J372" s="39">
        <f t="shared" si="215"/>
        <v>118505</v>
      </c>
      <c r="K372" s="54">
        <f t="shared" si="214"/>
        <v>51680.2</v>
      </c>
    </row>
    <row r="373" spans="2:11" x14ac:dyDescent="0.25">
      <c r="B373" s="162"/>
      <c r="C373" s="43"/>
      <c r="D373" s="47" t="str">
        <f t="shared" si="209"/>
        <v>Esporte Record60"</v>
      </c>
      <c r="E373" s="61" t="str">
        <f t="shared" si="204"/>
        <v>Esporte Record</v>
      </c>
      <c r="F373" s="38" t="s">
        <v>29</v>
      </c>
      <c r="G373" s="39" t="str">
        <f t="shared" si="215"/>
        <v>DOM</v>
      </c>
      <c r="H373" s="39" t="str">
        <f t="shared" si="215"/>
        <v>23H00</v>
      </c>
      <c r="I373" s="39">
        <f t="shared" si="215"/>
        <v>2.1</v>
      </c>
      <c r="J373" s="39">
        <f t="shared" si="215"/>
        <v>31472</v>
      </c>
      <c r="K373" s="54">
        <f t="shared" si="214"/>
        <v>29905.200000000001</v>
      </c>
    </row>
    <row r="374" spans="2:11" x14ac:dyDescent="0.25">
      <c r="B374" s="162"/>
      <c r="C374" s="43"/>
      <c r="D374" s="64" t="str">
        <f t="shared" si="209"/>
        <v>Série De Domingo60"</v>
      </c>
      <c r="E374" s="72" t="str">
        <f t="shared" si="204"/>
        <v>Série De Domingo</v>
      </c>
      <c r="F374" s="75" t="s">
        <v>29</v>
      </c>
      <c r="G374" s="80" t="str">
        <f t="shared" si="215"/>
        <v>DOM</v>
      </c>
      <c r="H374" s="80" t="str">
        <f t="shared" si="215"/>
        <v>00H15</v>
      </c>
      <c r="I374" s="80">
        <f t="shared" si="215"/>
        <v>1.1000000000000001</v>
      </c>
      <c r="J374" s="80">
        <f t="shared" si="215"/>
        <v>17096</v>
      </c>
      <c r="K374" s="65">
        <f t="shared" si="214"/>
        <v>11954.8</v>
      </c>
    </row>
    <row r="375" spans="2:11" x14ac:dyDescent="0.25">
      <c r="C375" s="43"/>
    </row>
    <row r="376" spans="2:11" ht="15.75" thickBot="1" x14ac:dyDescent="0.3">
      <c r="B376" s="111" t="s">
        <v>18</v>
      </c>
      <c r="D376" s="110"/>
      <c r="E376" s="110"/>
      <c r="F376" s="110"/>
      <c r="G376" s="110"/>
      <c r="H376" s="110"/>
      <c r="I376" s="110"/>
      <c r="J376" s="110"/>
      <c r="K376" s="112"/>
    </row>
    <row r="377" spans="2:11" x14ac:dyDescent="0.25">
      <c r="B377" s="161" t="s">
        <v>19</v>
      </c>
      <c r="C377" s="110"/>
      <c r="D377" s="46" t="str">
        <f t="shared" ref="D377:D391" si="216">E377&amp;F377</f>
        <v>ROTATIVO15"</v>
      </c>
      <c r="E377" s="61" t="s">
        <v>18</v>
      </c>
      <c r="F377" s="45" t="s">
        <v>36</v>
      </c>
      <c r="G377" s="39" t="s">
        <v>91</v>
      </c>
      <c r="H377" s="40" t="s">
        <v>90</v>
      </c>
      <c r="I377" s="44">
        <v>3.2</v>
      </c>
      <c r="J377" s="41">
        <v>48133</v>
      </c>
      <c r="K377" s="51">
        <v>4742.6499999999996</v>
      </c>
    </row>
    <row r="378" spans="2:11" x14ac:dyDescent="0.25">
      <c r="B378" s="162"/>
      <c r="D378" s="47" t="str">
        <f t="shared" si="216"/>
        <v>ROTATIVO30"</v>
      </c>
      <c r="E378" s="61" t="s">
        <v>18</v>
      </c>
      <c r="F378" s="45" t="s">
        <v>32</v>
      </c>
      <c r="G378" s="28" t="s">
        <v>91</v>
      </c>
      <c r="H378" s="40" t="s">
        <v>90</v>
      </c>
      <c r="I378" s="44">
        <v>3.2</v>
      </c>
      <c r="J378" s="41">
        <v>48133</v>
      </c>
      <c r="K378" s="51">
        <v>7296.38</v>
      </c>
    </row>
    <row r="379" spans="2:11" x14ac:dyDescent="0.25">
      <c r="B379" s="162"/>
      <c r="D379" s="47" t="str">
        <f t="shared" si="216"/>
        <v>ROTATIVO45"</v>
      </c>
      <c r="E379" s="61" t="s">
        <v>18</v>
      </c>
      <c r="F379" s="45" t="s">
        <v>89</v>
      </c>
      <c r="G379" s="28" t="s">
        <v>91</v>
      </c>
      <c r="H379" s="40" t="s">
        <v>90</v>
      </c>
      <c r="I379" s="44">
        <v>3.2</v>
      </c>
      <c r="J379" s="41">
        <v>48133</v>
      </c>
      <c r="K379" s="51">
        <v>10944.57</v>
      </c>
    </row>
    <row r="380" spans="2:11" x14ac:dyDescent="0.25">
      <c r="B380" s="162"/>
      <c r="D380" s="64" t="str">
        <f t="shared" si="216"/>
        <v>ROTATIVO60"</v>
      </c>
      <c r="E380" s="72" t="s">
        <v>18</v>
      </c>
      <c r="F380" s="73" t="s">
        <v>29</v>
      </c>
      <c r="G380" s="71" t="s">
        <v>91</v>
      </c>
      <c r="H380" s="66" t="s">
        <v>90</v>
      </c>
      <c r="I380" s="67">
        <v>3.2</v>
      </c>
      <c r="J380" s="68">
        <v>48133</v>
      </c>
      <c r="K380" s="65">
        <v>14592.76</v>
      </c>
    </row>
    <row r="381" spans="2:11" x14ac:dyDescent="0.25">
      <c r="B381" s="162"/>
      <c r="D381" s="49" t="str">
        <f t="shared" si="216"/>
        <v>DF No Ar DF15"</v>
      </c>
      <c r="E381" s="61" t="str">
        <f t="shared" ref="E381:E412" si="217">E19</f>
        <v>DF No Ar DF</v>
      </c>
      <c r="F381" s="38" t="s">
        <v>36</v>
      </c>
      <c r="G381" s="39" t="str">
        <f>G19</f>
        <v>SEG/SEX</v>
      </c>
      <c r="H381" s="39" t="str">
        <f t="shared" ref="H381:J381" si="218">H19</f>
        <v>07H00</v>
      </c>
      <c r="I381" s="39">
        <f t="shared" si="218"/>
        <v>1.7</v>
      </c>
      <c r="J381" s="84">
        <f t="shared" si="218"/>
        <v>26421</v>
      </c>
      <c r="K381" s="51">
        <f>$K$377</f>
        <v>4742.6499999999996</v>
      </c>
    </row>
    <row r="382" spans="2:11" x14ac:dyDescent="0.25">
      <c r="B382" s="162"/>
      <c r="D382" s="47" t="str">
        <f t="shared" si="216"/>
        <v>Fala Brasil15"</v>
      </c>
      <c r="E382" s="61" t="str">
        <f t="shared" si="217"/>
        <v>Fala Brasil</v>
      </c>
      <c r="F382" s="27" t="s">
        <v>36</v>
      </c>
      <c r="G382" s="28" t="str">
        <f t="shared" ref="G382:J382" si="219">G20</f>
        <v>SEG/SEX</v>
      </c>
      <c r="H382" s="29" t="str">
        <f t="shared" si="219"/>
        <v>08H30</v>
      </c>
      <c r="I382" s="30">
        <f t="shared" si="219"/>
        <v>2.2999999999999998</v>
      </c>
      <c r="J382" s="31">
        <f t="shared" si="219"/>
        <v>36134</v>
      </c>
      <c r="K382" s="51">
        <f t="shared" ref="K382:K414" si="220">$K$377</f>
        <v>4742.6499999999996</v>
      </c>
    </row>
    <row r="383" spans="2:11" x14ac:dyDescent="0.25">
      <c r="B383" s="162"/>
      <c r="D383" s="47" t="str">
        <f t="shared" si="216"/>
        <v>Hoje em Dia15"</v>
      </c>
      <c r="E383" s="61" t="str">
        <f t="shared" si="217"/>
        <v>Hoje em Dia</v>
      </c>
      <c r="F383" s="27" t="s">
        <v>36</v>
      </c>
      <c r="G383" s="28" t="str">
        <f t="shared" ref="G383:J383" si="221">G21</f>
        <v>SEG/SEX</v>
      </c>
      <c r="H383" s="29" t="str">
        <f t="shared" si="221"/>
        <v>09H30</v>
      </c>
      <c r="I383" s="30">
        <f t="shared" si="221"/>
        <v>2.4</v>
      </c>
      <c r="J383" s="31">
        <f t="shared" si="221"/>
        <v>38465</v>
      </c>
      <c r="K383" s="51">
        <f t="shared" si="220"/>
        <v>4742.6499999999996</v>
      </c>
    </row>
    <row r="384" spans="2:11" x14ac:dyDescent="0.25">
      <c r="B384" s="162"/>
      <c r="D384" s="47" t="str">
        <f t="shared" si="216"/>
        <v>Balanço Geral DF15"</v>
      </c>
      <c r="E384" s="61" t="str">
        <f t="shared" si="217"/>
        <v>Balanço Geral DF</v>
      </c>
      <c r="F384" s="27" t="s">
        <v>36</v>
      </c>
      <c r="G384" s="28" t="str">
        <f t="shared" ref="G384:J384" si="222">G22</f>
        <v>SEG/SEX</v>
      </c>
      <c r="H384" s="29" t="str">
        <f t="shared" si="222"/>
        <v>11H30</v>
      </c>
      <c r="I384" s="30">
        <f t="shared" si="222"/>
        <v>5.5</v>
      </c>
      <c r="J384" s="31">
        <f t="shared" si="222"/>
        <v>87033</v>
      </c>
      <c r="K384" s="51">
        <f t="shared" si="220"/>
        <v>4742.6499999999996</v>
      </c>
    </row>
    <row r="385" spans="2:11" x14ac:dyDescent="0.25">
      <c r="B385" s="162"/>
      <c r="D385" s="47" t="str">
        <f t="shared" si="216"/>
        <v>Novela da tarde I15"</v>
      </c>
      <c r="E385" s="61" t="str">
        <f t="shared" si="217"/>
        <v>Novela da tarde I</v>
      </c>
      <c r="F385" s="27" t="s">
        <v>36</v>
      </c>
      <c r="G385" s="28" t="str">
        <f t="shared" ref="G385:J385" si="223">G23</f>
        <v>SEG/SEX</v>
      </c>
      <c r="H385" s="29" t="str">
        <f t="shared" si="223"/>
        <v>15H30</v>
      </c>
      <c r="I385" s="30">
        <f t="shared" si="223"/>
        <v>4.4000000000000004</v>
      </c>
      <c r="J385" s="31">
        <f t="shared" si="223"/>
        <v>66829</v>
      </c>
      <c r="K385" s="51">
        <f t="shared" si="220"/>
        <v>4742.6499999999996</v>
      </c>
    </row>
    <row r="386" spans="2:11" x14ac:dyDescent="0.25">
      <c r="B386" s="162"/>
      <c r="D386" s="47" t="str">
        <f t="shared" si="216"/>
        <v>Cidade Alerta15"</v>
      </c>
      <c r="E386" s="61" t="str">
        <f t="shared" si="217"/>
        <v>Cidade Alerta</v>
      </c>
      <c r="F386" s="27" t="s">
        <v>36</v>
      </c>
      <c r="G386" s="28" t="str">
        <f t="shared" ref="G386:J386" si="224">G24</f>
        <v>SEG/SEX</v>
      </c>
      <c r="H386" s="29" t="str">
        <f t="shared" si="224"/>
        <v>16H30</v>
      </c>
      <c r="I386" s="30">
        <f t="shared" si="224"/>
        <v>4.8</v>
      </c>
      <c r="J386" s="31">
        <f t="shared" si="224"/>
        <v>75765</v>
      </c>
      <c r="K386" s="51">
        <f t="shared" si="220"/>
        <v>4742.6499999999996</v>
      </c>
    </row>
    <row r="387" spans="2:11" x14ac:dyDescent="0.25">
      <c r="B387" s="162"/>
      <c r="D387" s="47" t="str">
        <f t="shared" si="216"/>
        <v>Cidade Alerta DF15"</v>
      </c>
      <c r="E387" s="61" t="str">
        <f t="shared" si="217"/>
        <v>Cidade Alerta DF</v>
      </c>
      <c r="F387" s="27" t="s">
        <v>36</v>
      </c>
      <c r="G387" s="28" t="str">
        <f t="shared" ref="G387:J387" si="225">G25</f>
        <v>SEG/SEX</v>
      </c>
      <c r="H387" s="29" t="str">
        <f t="shared" si="225"/>
        <v>18H00</v>
      </c>
      <c r="I387" s="30">
        <f t="shared" si="225"/>
        <v>7.4</v>
      </c>
      <c r="J387" s="31">
        <f t="shared" si="225"/>
        <v>120059</v>
      </c>
      <c r="K387" s="51">
        <f t="shared" si="220"/>
        <v>4742.6499999999996</v>
      </c>
    </row>
    <row r="388" spans="2:11" x14ac:dyDescent="0.25">
      <c r="B388" s="162"/>
      <c r="D388" s="47" t="str">
        <f t="shared" si="216"/>
        <v>DF Record15"</v>
      </c>
      <c r="E388" s="61" t="str">
        <f t="shared" si="217"/>
        <v>DF Record</v>
      </c>
      <c r="F388" s="27" t="s">
        <v>36</v>
      </c>
      <c r="G388" s="28" t="str">
        <f t="shared" ref="G388:J388" si="226">G26</f>
        <v>SEG/SEX</v>
      </c>
      <c r="H388" s="29" t="str">
        <f t="shared" si="226"/>
        <v>19H15</v>
      </c>
      <c r="I388" s="30">
        <f t="shared" si="226"/>
        <v>7.3</v>
      </c>
      <c r="J388" s="31">
        <f t="shared" si="226"/>
        <v>118505</v>
      </c>
      <c r="K388" s="51">
        <f t="shared" si="220"/>
        <v>4742.6499999999996</v>
      </c>
    </row>
    <row r="389" spans="2:11" x14ac:dyDescent="0.25">
      <c r="B389" s="162"/>
      <c r="D389" s="47" t="str">
        <f t="shared" si="216"/>
        <v>Jornal da Record15"</v>
      </c>
      <c r="E389" s="61" t="str">
        <f t="shared" si="217"/>
        <v>Jornal da Record</v>
      </c>
      <c r="F389" s="27" t="s">
        <v>36</v>
      </c>
      <c r="G389" s="28" t="str">
        <f t="shared" ref="G389:J389" si="227">G27</f>
        <v>SEG/SEX</v>
      </c>
      <c r="H389" s="29" t="str">
        <f t="shared" si="227"/>
        <v>19H55</v>
      </c>
      <c r="I389" s="30">
        <f t="shared" si="227"/>
        <v>7.7</v>
      </c>
      <c r="J389" s="31">
        <f t="shared" si="227"/>
        <v>125110</v>
      </c>
      <c r="K389" s="51">
        <f t="shared" si="220"/>
        <v>4742.6499999999996</v>
      </c>
    </row>
    <row r="390" spans="2:11" x14ac:dyDescent="0.25">
      <c r="B390" s="162"/>
      <c r="D390" s="47" t="str">
        <f t="shared" si="216"/>
        <v>Novela 3 15"</v>
      </c>
      <c r="E390" s="61" t="str">
        <f t="shared" si="217"/>
        <v xml:space="preserve">Novela 3 </v>
      </c>
      <c r="F390" s="27" t="s">
        <v>36</v>
      </c>
      <c r="G390" s="28" t="str">
        <f t="shared" ref="G390:J390" si="228">G28</f>
        <v>SEG/SEX</v>
      </c>
      <c r="H390" s="29" t="str">
        <f t="shared" si="228"/>
        <v>21H00</v>
      </c>
      <c r="I390" s="30">
        <f t="shared" si="228"/>
        <v>7</v>
      </c>
      <c r="J390" s="31">
        <f t="shared" si="228"/>
        <v>115008</v>
      </c>
      <c r="K390" s="51">
        <f t="shared" si="220"/>
        <v>4742.6499999999996</v>
      </c>
    </row>
    <row r="391" spans="2:11" x14ac:dyDescent="0.25">
      <c r="B391" s="162"/>
      <c r="D391" s="47" t="str">
        <f t="shared" si="216"/>
        <v>Novela 22H15"</v>
      </c>
      <c r="E391" s="61" t="str">
        <f t="shared" si="217"/>
        <v>Novela 22H</v>
      </c>
      <c r="F391" s="27" t="s">
        <v>36</v>
      </c>
      <c r="G391" s="28" t="str">
        <f t="shared" ref="G391:J391" si="229">G29</f>
        <v>SEG/SEX</v>
      </c>
      <c r="H391" s="29" t="str">
        <f t="shared" si="229"/>
        <v>22H00</v>
      </c>
      <c r="I391" s="30">
        <f t="shared" si="229"/>
        <v>5.5</v>
      </c>
      <c r="J391" s="31">
        <f t="shared" si="229"/>
        <v>91307</v>
      </c>
      <c r="K391" s="51">
        <f t="shared" si="220"/>
        <v>4742.6499999999996</v>
      </c>
    </row>
    <row r="392" spans="2:11" x14ac:dyDescent="0.25">
      <c r="B392" s="162"/>
      <c r="D392" s="47" t="str">
        <f>E392&amp;F392</f>
        <v>A Fazenda15"</v>
      </c>
      <c r="E392" s="61" t="str">
        <f t="shared" si="217"/>
        <v>A Fazenda</v>
      </c>
      <c r="F392" s="27" t="s">
        <v>36</v>
      </c>
      <c r="G392" s="28" t="str">
        <f t="shared" ref="G392:J392" si="230">G30</f>
        <v>SEG/DOM</v>
      </c>
      <c r="H392" s="29" t="str">
        <f t="shared" si="230"/>
        <v>22H30</v>
      </c>
      <c r="I392" s="30">
        <f t="shared" si="230"/>
        <v>5.3</v>
      </c>
      <c r="J392" s="31">
        <f t="shared" si="230"/>
        <v>81156</v>
      </c>
      <c r="K392" s="51">
        <f t="shared" si="220"/>
        <v>4742.6499999999996</v>
      </c>
    </row>
    <row r="393" spans="2:11" x14ac:dyDescent="0.25">
      <c r="B393" s="162"/>
      <c r="D393" s="47" t="str">
        <f>E393&amp;F393</f>
        <v>Série Prémium15"</v>
      </c>
      <c r="E393" s="61" t="str">
        <f t="shared" si="217"/>
        <v>Série Prémium</v>
      </c>
      <c r="F393" s="27" t="s">
        <v>36</v>
      </c>
      <c r="G393" s="28" t="str">
        <f t="shared" ref="G393:J393" si="231">G31</f>
        <v>SEG/SEX</v>
      </c>
      <c r="H393" s="29" t="str">
        <f t="shared" si="231"/>
        <v>23H45</v>
      </c>
      <c r="I393" s="30">
        <f t="shared" si="231"/>
        <v>2.5</v>
      </c>
      <c r="J393" s="31">
        <f t="shared" si="231"/>
        <v>35746</v>
      </c>
      <c r="K393" s="51">
        <f t="shared" si="220"/>
        <v>4742.6499999999996</v>
      </c>
    </row>
    <row r="394" spans="2:11" x14ac:dyDescent="0.25">
      <c r="B394" s="162"/>
      <c r="D394" s="47" t="str">
        <f t="shared" ref="D394:D421" si="232">E394&amp;F394</f>
        <v>Quilos Mortais15"</v>
      </c>
      <c r="E394" s="61" t="str">
        <f t="shared" si="217"/>
        <v>Quilos Mortais</v>
      </c>
      <c r="F394" s="27" t="s">
        <v>36</v>
      </c>
      <c r="G394" s="28" t="str">
        <f t="shared" ref="G394:J394" si="233">G32</f>
        <v>SEG/SEX</v>
      </c>
      <c r="H394" s="29" t="str">
        <f t="shared" si="233"/>
        <v>23H15</v>
      </c>
      <c r="I394" s="30">
        <f t="shared" si="233"/>
        <v>4.0999999999999996</v>
      </c>
      <c r="J394" s="31">
        <f t="shared" si="233"/>
        <v>63721</v>
      </c>
      <c r="K394" s="51">
        <f t="shared" si="220"/>
        <v>4742.6499999999996</v>
      </c>
    </row>
    <row r="395" spans="2:11" x14ac:dyDescent="0.25">
      <c r="B395" s="162"/>
      <c r="D395" s="47" t="str">
        <f t="shared" si="232"/>
        <v>Brasil Caminhoneiro15"</v>
      </c>
      <c r="E395" s="61" t="str">
        <f t="shared" si="217"/>
        <v>Brasil Caminhoneiro</v>
      </c>
      <c r="F395" s="27" t="s">
        <v>36</v>
      </c>
      <c r="G395" s="28" t="str">
        <f t="shared" ref="G395:J395" si="234">G33</f>
        <v>SÁB</v>
      </c>
      <c r="H395" s="29" t="str">
        <f t="shared" si="234"/>
        <v>07H00</v>
      </c>
      <c r="I395" s="30">
        <f t="shared" si="234"/>
        <v>0.7</v>
      </c>
      <c r="J395" s="31">
        <f t="shared" si="234"/>
        <v>11656</v>
      </c>
      <c r="K395" s="51">
        <f t="shared" si="220"/>
        <v>4742.6499999999996</v>
      </c>
    </row>
    <row r="396" spans="2:11" x14ac:dyDescent="0.25">
      <c r="B396" s="162"/>
      <c r="D396" s="47" t="str">
        <f t="shared" si="232"/>
        <v>Fala Brasil - Ed. de Sábado15"</v>
      </c>
      <c r="E396" s="61" t="str">
        <f t="shared" si="217"/>
        <v>Fala Brasil - Ed. de Sábado</v>
      </c>
      <c r="F396" s="27" t="s">
        <v>36</v>
      </c>
      <c r="G396" s="28" t="str">
        <f t="shared" ref="G396:J396" si="235">G34</f>
        <v>SÁB</v>
      </c>
      <c r="H396" s="29" t="str">
        <f t="shared" si="235"/>
        <v>07H35</v>
      </c>
      <c r="I396" s="30">
        <f t="shared" si="235"/>
        <v>2.7</v>
      </c>
      <c r="J396" s="31">
        <f t="shared" si="235"/>
        <v>42351</v>
      </c>
      <c r="K396" s="51">
        <f t="shared" si="220"/>
        <v>4742.6499999999996</v>
      </c>
    </row>
    <row r="397" spans="2:11" x14ac:dyDescent="0.25">
      <c r="B397" s="162"/>
      <c r="D397" s="47" t="str">
        <f t="shared" si="232"/>
        <v>Balanço Geral DF - Ed. de Sábado15"</v>
      </c>
      <c r="E397" s="61" t="str">
        <f t="shared" si="217"/>
        <v>Balanço Geral DF - Ed. de Sábado</v>
      </c>
      <c r="F397" s="27" t="s">
        <v>36</v>
      </c>
      <c r="G397" s="28" t="str">
        <f t="shared" ref="G397:J397" si="236">G35</f>
        <v>SÁB</v>
      </c>
      <c r="H397" s="29" t="str">
        <f t="shared" si="236"/>
        <v>13H00</v>
      </c>
      <c r="I397" s="30">
        <f t="shared" si="236"/>
        <v>4.4000000000000004</v>
      </c>
      <c r="J397" s="31">
        <f t="shared" si="236"/>
        <v>70326</v>
      </c>
      <c r="K397" s="51">
        <f t="shared" si="220"/>
        <v>4742.6499999999996</v>
      </c>
    </row>
    <row r="398" spans="2:11" x14ac:dyDescent="0.25">
      <c r="B398" s="162"/>
      <c r="D398" s="47" t="str">
        <f t="shared" si="232"/>
        <v>Cine Aventura15"</v>
      </c>
      <c r="E398" s="61" t="str">
        <f t="shared" si="217"/>
        <v>Cine Aventura</v>
      </c>
      <c r="F398" s="27" t="s">
        <v>36</v>
      </c>
      <c r="G398" s="28" t="str">
        <f t="shared" ref="G398:J398" si="237">G36</f>
        <v>SÁB</v>
      </c>
      <c r="H398" s="29" t="str">
        <f t="shared" si="237"/>
        <v>15H00</v>
      </c>
      <c r="I398" s="30">
        <f t="shared" si="237"/>
        <v>3.6</v>
      </c>
      <c r="J398" s="31">
        <f t="shared" si="237"/>
        <v>59835</v>
      </c>
      <c r="K398" s="51">
        <f t="shared" si="220"/>
        <v>4742.6499999999996</v>
      </c>
    </row>
    <row r="399" spans="2:11" x14ac:dyDescent="0.25">
      <c r="B399" s="162"/>
      <c r="D399" s="47" t="str">
        <f t="shared" si="232"/>
        <v>Cidade Alerta - Ed. de Sábado 115"</v>
      </c>
      <c r="E399" s="61" t="str">
        <f t="shared" si="217"/>
        <v>Cidade Alerta - Ed. de Sábado 1</v>
      </c>
      <c r="F399" s="27" t="s">
        <v>36</v>
      </c>
      <c r="G399" s="28" t="str">
        <f t="shared" ref="G399:J399" si="238">G37</f>
        <v>SÁB</v>
      </c>
      <c r="H399" s="29" t="str">
        <f t="shared" si="238"/>
        <v>17H00</v>
      </c>
      <c r="I399" s="30">
        <f t="shared" si="238"/>
        <v>3.9</v>
      </c>
      <c r="J399" s="31">
        <f t="shared" si="238"/>
        <v>62555</v>
      </c>
      <c r="K399" s="51">
        <f t="shared" si="220"/>
        <v>4742.6499999999996</v>
      </c>
    </row>
    <row r="400" spans="2:11" x14ac:dyDescent="0.25">
      <c r="B400" s="162"/>
      <c r="D400" s="47" t="str">
        <f t="shared" si="232"/>
        <v>Jornal da Record - Ed. de Sábado15"</v>
      </c>
      <c r="E400" s="61" t="str">
        <f t="shared" si="217"/>
        <v>Jornal da Record - Ed. de Sábado</v>
      </c>
      <c r="F400" s="27" t="s">
        <v>36</v>
      </c>
      <c r="G400" s="28" t="str">
        <f t="shared" ref="G400:J400" si="239">G38</f>
        <v>SÁB</v>
      </c>
      <c r="H400" s="29" t="str">
        <f t="shared" si="239"/>
        <v>19H45</v>
      </c>
      <c r="I400" s="30">
        <f t="shared" si="239"/>
        <v>5.0999999999999996</v>
      </c>
      <c r="J400" s="31">
        <f t="shared" si="239"/>
        <v>84702</v>
      </c>
      <c r="K400" s="51">
        <f t="shared" si="220"/>
        <v>4742.6499999999996</v>
      </c>
    </row>
    <row r="401" spans="2:11" x14ac:dyDescent="0.25">
      <c r="B401" s="162"/>
      <c r="D401" s="47" t="str">
        <f t="shared" si="232"/>
        <v>Cidade Alerta - Ed. de Sábado 215"</v>
      </c>
      <c r="E401" s="61" t="str">
        <f t="shared" si="217"/>
        <v>Cidade Alerta - Ed. de Sábado 2</v>
      </c>
      <c r="F401" s="27" t="s">
        <v>36</v>
      </c>
      <c r="G401" s="28" t="str">
        <f t="shared" ref="G401:J401" si="240">G39</f>
        <v>SÁB</v>
      </c>
      <c r="H401" s="29" t="str">
        <f t="shared" si="240"/>
        <v>21H00</v>
      </c>
      <c r="I401" s="30">
        <f t="shared" si="240"/>
        <v>4</v>
      </c>
      <c r="J401" s="31">
        <f t="shared" si="240"/>
        <v>66052</v>
      </c>
      <c r="K401" s="51">
        <f t="shared" si="220"/>
        <v>4742.6499999999996</v>
      </c>
    </row>
    <row r="402" spans="2:11" x14ac:dyDescent="0.25">
      <c r="B402" s="162"/>
      <c r="D402" s="47" t="str">
        <f t="shared" si="232"/>
        <v>Super Tela15"</v>
      </c>
      <c r="E402" s="61" t="str">
        <f t="shared" si="217"/>
        <v>Super Tela</v>
      </c>
      <c r="F402" s="27" t="s">
        <v>36</v>
      </c>
      <c r="G402" s="28" t="str">
        <f t="shared" ref="G402:J402" si="241">G40</f>
        <v>SÁB</v>
      </c>
      <c r="H402" s="29" t="str">
        <f t="shared" si="241"/>
        <v>23H15</v>
      </c>
      <c r="I402" s="30">
        <f t="shared" si="241"/>
        <v>2.7</v>
      </c>
      <c r="J402" s="31">
        <f t="shared" si="241"/>
        <v>39243</v>
      </c>
      <c r="K402" s="51">
        <f t="shared" si="220"/>
        <v>4742.6499999999996</v>
      </c>
    </row>
    <row r="403" spans="2:11" x14ac:dyDescent="0.25">
      <c r="B403" s="162"/>
      <c r="D403" s="47" t="str">
        <f t="shared" si="232"/>
        <v>Agro Record DF15"</v>
      </c>
      <c r="E403" s="61" t="str">
        <f t="shared" si="217"/>
        <v>Agro Record DF</v>
      </c>
      <c r="F403" s="27" t="s">
        <v>36</v>
      </c>
      <c r="G403" s="28" t="str">
        <f t="shared" ref="G403:J403" si="242">G41</f>
        <v>DOM</v>
      </c>
      <c r="H403" s="29" t="str">
        <f t="shared" si="242"/>
        <v>09H00</v>
      </c>
      <c r="I403" s="30">
        <f t="shared" si="242"/>
        <v>0.9</v>
      </c>
      <c r="J403" s="31">
        <f t="shared" si="242"/>
        <v>15153</v>
      </c>
      <c r="K403" s="51">
        <f t="shared" si="220"/>
        <v>4742.6499999999996</v>
      </c>
    </row>
    <row r="404" spans="2:11" x14ac:dyDescent="0.25">
      <c r="B404" s="162"/>
      <c r="D404" s="47" t="str">
        <f t="shared" si="232"/>
        <v>Auto Record15"</v>
      </c>
      <c r="E404" s="61" t="str">
        <f t="shared" si="217"/>
        <v>Auto Record</v>
      </c>
      <c r="F404" s="27" t="s">
        <v>36</v>
      </c>
      <c r="G404" s="28" t="str">
        <f t="shared" ref="G404:J404" si="243">G42</f>
        <v>DOM</v>
      </c>
      <c r="H404" s="29" t="str">
        <f t="shared" si="243"/>
        <v>09H40</v>
      </c>
      <c r="I404" s="30">
        <f t="shared" si="243"/>
        <v>1.5</v>
      </c>
      <c r="J404" s="31">
        <f t="shared" si="243"/>
        <v>24478</v>
      </c>
      <c r="K404" s="51">
        <f t="shared" si="220"/>
        <v>4742.6499999999996</v>
      </c>
    </row>
    <row r="405" spans="2:11" x14ac:dyDescent="0.25">
      <c r="B405" s="162"/>
      <c r="D405" s="47" t="str">
        <f t="shared" si="232"/>
        <v>Record Teen: Todo mundo odeia o Cris15"</v>
      </c>
      <c r="E405" s="61" t="str">
        <f t="shared" si="217"/>
        <v>Record Teen: Todo mundo odeia o Cris</v>
      </c>
      <c r="F405" s="27" t="s">
        <v>36</v>
      </c>
      <c r="G405" s="28" t="str">
        <f t="shared" ref="G405:J405" si="244">G43</f>
        <v>DOM</v>
      </c>
      <c r="H405" s="29" t="str">
        <f t="shared" si="244"/>
        <v>11H00</v>
      </c>
      <c r="I405" s="30">
        <f t="shared" si="244"/>
        <v>2.2000000000000002</v>
      </c>
      <c r="J405" s="31">
        <f t="shared" si="244"/>
        <v>37300</v>
      </c>
      <c r="K405" s="51">
        <f t="shared" si="220"/>
        <v>4742.6499999999996</v>
      </c>
    </row>
    <row r="406" spans="2:11" x14ac:dyDescent="0.25">
      <c r="B406" s="162"/>
      <c r="D406" s="47" t="str">
        <f t="shared" si="232"/>
        <v>Record Teen: Eu, a patroa e as crianças15"</v>
      </c>
      <c r="E406" s="61" t="str">
        <f t="shared" si="217"/>
        <v>Record Teen: Eu, a patroa e as crianças</v>
      </c>
      <c r="F406" s="27" t="s">
        <v>36</v>
      </c>
      <c r="G406" s="28" t="str">
        <f t="shared" ref="G406:J406" si="245">G44</f>
        <v>DOM</v>
      </c>
      <c r="H406" s="29" t="str">
        <f t="shared" si="245"/>
        <v>12H15</v>
      </c>
      <c r="I406" s="30">
        <f t="shared" si="245"/>
        <v>2.5</v>
      </c>
      <c r="J406" s="31">
        <f t="shared" si="245"/>
        <v>40797</v>
      </c>
      <c r="K406" s="51">
        <f t="shared" si="220"/>
        <v>4742.6499999999996</v>
      </c>
    </row>
    <row r="407" spans="2:11" x14ac:dyDescent="0.25">
      <c r="B407" s="162"/>
      <c r="D407" s="47" t="str">
        <f t="shared" si="232"/>
        <v>Cine Maior15"</v>
      </c>
      <c r="E407" s="61" t="str">
        <f t="shared" si="217"/>
        <v>Cine Maior</v>
      </c>
      <c r="F407" s="27" t="s">
        <v>36</v>
      </c>
      <c r="G407" s="28" t="str">
        <f t="shared" ref="G407:J407" si="246">G45</f>
        <v>DOM</v>
      </c>
      <c r="H407" s="29" t="str">
        <f t="shared" si="246"/>
        <v>14H00</v>
      </c>
      <c r="I407" s="30">
        <f t="shared" si="246"/>
        <v>3.4</v>
      </c>
      <c r="J407" s="31">
        <f t="shared" si="246"/>
        <v>52841</v>
      </c>
      <c r="K407" s="51">
        <f t="shared" si="220"/>
        <v>4742.6499999999996</v>
      </c>
    </row>
    <row r="408" spans="2:11" x14ac:dyDescent="0.25">
      <c r="B408" s="162"/>
      <c r="D408" s="47" t="str">
        <f t="shared" si="232"/>
        <v>Power Couple Ed. Domingo15"</v>
      </c>
      <c r="E408" s="61" t="str">
        <f t="shared" si="217"/>
        <v>Power Couple Ed. Domingo</v>
      </c>
      <c r="F408" s="27" t="s">
        <v>36</v>
      </c>
      <c r="G408" s="28" t="str">
        <f t="shared" ref="G408:J408" si="247">G46</f>
        <v>DOM</v>
      </c>
      <c r="H408" s="29" t="str">
        <f t="shared" si="247"/>
        <v>14H00</v>
      </c>
      <c r="I408" s="30">
        <f t="shared" si="247"/>
        <v>2.8</v>
      </c>
      <c r="J408" s="31">
        <f t="shared" si="247"/>
        <v>41574</v>
      </c>
      <c r="K408" s="51">
        <f t="shared" si="220"/>
        <v>4742.6499999999996</v>
      </c>
    </row>
    <row r="409" spans="2:11" x14ac:dyDescent="0.25">
      <c r="B409" s="162"/>
      <c r="D409" s="47" t="str">
        <f t="shared" si="232"/>
        <v>Game dos 10015"</v>
      </c>
      <c r="E409" s="61" t="str">
        <f t="shared" si="217"/>
        <v>Game dos 100</v>
      </c>
      <c r="F409" s="27" t="s">
        <v>36</v>
      </c>
      <c r="G409" s="28" t="str">
        <f t="shared" ref="G409:J409" si="248">G47</f>
        <v>DOM</v>
      </c>
      <c r="H409" s="29" t="str">
        <f t="shared" si="248"/>
        <v>14H15</v>
      </c>
      <c r="I409" s="30">
        <f t="shared" si="248"/>
        <v>0</v>
      </c>
      <c r="J409" s="31">
        <f t="shared" si="248"/>
        <v>0</v>
      </c>
      <c r="K409" s="51">
        <f t="shared" si="220"/>
        <v>4742.6499999999996</v>
      </c>
    </row>
    <row r="410" spans="2:11" x14ac:dyDescent="0.25">
      <c r="B410" s="162"/>
      <c r="D410" s="47" t="str">
        <f t="shared" si="232"/>
        <v>Acerte ou Caia15"</v>
      </c>
      <c r="E410" s="61" t="str">
        <f t="shared" si="217"/>
        <v>Acerte ou Caia</v>
      </c>
      <c r="F410" s="27" t="s">
        <v>36</v>
      </c>
      <c r="G410" s="28" t="str">
        <f t="shared" ref="G410:J410" si="249">G48</f>
        <v>DOM</v>
      </c>
      <c r="H410" s="29" t="str">
        <f t="shared" si="249"/>
        <v>15H45</v>
      </c>
      <c r="I410" s="30">
        <f t="shared" si="249"/>
        <v>5.4</v>
      </c>
      <c r="J410" s="31">
        <f t="shared" si="249"/>
        <v>84702</v>
      </c>
      <c r="K410" s="51">
        <f t="shared" si="220"/>
        <v>4742.6499999999996</v>
      </c>
    </row>
    <row r="411" spans="2:11" x14ac:dyDescent="0.25">
      <c r="B411" s="162"/>
      <c r="D411" s="47" t="str">
        <f t="shared" si="232"/>
        <v>Love&amp;Dance15"</v>
      </c>
      <c r="E411" s="61" t="str">
        <f t="shared" si="217"/>
        <v>Love&amp;Dance</v>
      </c>
      <c r="F411" s="27" t="s">
        <v>36</v>
      </c>
      <c r="G411" s="28" t="str">
        <f t="shared" ref="G411:J411" si="250">G49</f>
        <v>DOM</v>
      </c>
      <c r="H411" s="29" t="str">
        <f t="shared" si="250"/>
        <v>18H15</v>
      </c>
      <c r="I411" s="30">
        <f t="shared" si="250"/>
        <v>4.3</v>
      </c>
      <c r="J411" s="31">
        <f t="shared" si="250"/>
        <v>68772</v>
      </c>
      <c r="K411" s="51">
        <f t="shared" si="220"/>
        <v>4742.6499999999996</v>
      </c>
    </row>
    <row r="412" spans="2:11" x14ac:dyDescent="0.25">
      <c r="B412" s="162"/>
      <c r="D412" s="47" t="str">
        <f t="shared" si="232"/>
        <v>Domingo Espetacular15"</v>
      </c>
      <c r="E412" s="61" t="str">
        <f t="shared" si="217"/>
        <v>Domingo Espetacular</v>
      </c>
      <c r="F412" s="27" t="s">
        <v>36</v>
      </c>
      <c r="G412" s="28" t="str">
        <f t="shared" ref="G412:J412" si="251">G50</f>
        <v>DOM</v>
      </c>
      <c r="H412" s="29" t="str">
        <f t="shared" si="251"/>
        <v>19H45</v>
      </c>
      <c r="I412" s="30">
        <f t="shared" si="251"/>
        <v>7.3</v>
      </c>
      <c r="J412" s="31">
        <f t="shared" si="251"/>
        <v>118505</v>
      </c>
      <c r="K412" s="51">
        <f t="shared" si="220"/>
        <v>4742.6499999999996</v>
      </c>
    </row>
    <row r="413" spans="2:11" x14ac:dyDescent="0.25">
      <c r="B413" s="162"/>
      <c r="D413" s="47" t="str">
        <f t="shared" si="232"/>
        <v>Esporte Record15"</v>
      </c>
      <c r="E413" s="61" t="str">
        <f t="shared" ref="E413:E444" si="252">E51</f>
        <v>Esporte Record</v>
      </c>
      <c r="F413" s="27" t="s">
        <v>36</v>
      </c>
      <c r="G413" s="28" t="str">
        <f t="shared" ref="G413:J413" si="253">G51</f>
        <v>DOM</v>
      </c>
      <c r="H413" s="29" t="str">
        <f t="shared" si="253"/>
        <v>23H00</v>
      </c>
      <c r="I413" s="30">
        <f t="shared" si="253"/>
        <v>2.1</v>
      </c>
      <c r="J413" s="31">
        <f t="shared" si="253"/>
        <v>31472</v>
      </c>
      <c r="K413" s="51">
        <f t="shared" si="220"/>
        <v>4742.6499999999996</v>
      </c>
    </row>
    <row r="414" spans="2:11" x14ac:dyDescent="0.25">
      <c r="B414" s="162"/>
      <c r="D414" s="64" t="str">
        <f t="shared" si="232"/>
        <v>Série De Domingo15"</v>
      </c>
      <c r="E414" s="72" t="str">
        <f t="shared" si="252"/>
        <v>Série De Domingo</v>
      </c>
      <c r="F414" s="63" t="s">
        <v>36</v>
      </c>
      <c r="G414" s="76" t="str">
        <f t="shared" ref="G414:J414" si="254">G52</f>
        <v>DOM</v>
      </c>
      <c r="H414" s="66" t="str">
        <f t="shared" si="254"/>
        <v>00H15</v>
      </c>
      <c r="I414" s="67">
        <f t="shared" si="254"/>
        <v>1.1000000000000001</v>
      </c>
      <c r="J414" s="68">
        <f t="shared" si="254"/>
        <v>17096</v>
      </c>
      <c r="K414" s="65">
        <f t="shared" si="220"/>
        <v>4742.6499999999996</v>
      </c>
    </row>
    <row r="415" spans="2:11" x14ac:dyDescent="0.25">
      <c r="B415" s="162"/>
      <c r="D415" s="49" t="str">
        <f t="shared" si="232"/>
        <v>DF No Ar DF30"</v>
      </c>
      <c r="E415" s="61" t="str">
        <f t="shared" si="252"/>
        <v>DF No Ar DF</v>
      </c>
      <c r="F415" s="38" t="s">
        <v>32</v>
      </c>
      <c r="G415" s="39" t="str">
        <f>G53</f>
        <v>SEG/SEX</v>
      </c>
      <c r="H415" s="39" t="str">
        <f t="shared" ref="H415:J415" si="255">H53</f>
        <v>07H00</v>
      </c>
      <c r="I415" s="39">
        <f t="shared" si="255"/>
        <v>1.7</v>
      </c>
      <c r="J415" s="84">
        <f t="shared" si="255"/>
        <v>26421</v>
      </c>
      <c r="K415" s="51">
        <f>$K$378</f>
        <v>7296.38</v>
      </c>
    </row>
    <row r="416" spans="2:11" x14ac:dyDescent="0.25">
      <c r="B416" s="162"/>
      <c r="D416" s="47" t="str">
        <f t="shared" si="232"/>
        <v>Fala Brasil30"</v>
      </c>
      <c r="E416" s="61" t="str">
        <f t="shared" si="252"/>
        <v>Fala Brasil</v>
      </c>
      <c r="F416" s="27" t="s">
        <v>32</v>
      </c>
      <c r="G416" s="28" t="str">
        <f t="shared" ref="G416:J416" si="256">G54</f>
        <v>SEG/SEX</v>
      </c>
      <c r="H416" s="29" t="str">
        <f t="shared" si="256"/>
        <v>08H30</v>
      </c>
      <c r="I416" s="30">
        <f t="shared" si="256"/>
        <v>2.2999999999999998</v>
      </c>
      <c r="J416" s="31">
        <f t="shared" si="256"/>
        <v>36134</v>
      </c>
      <c r="K416" s="51">
        <f t="shared" ref="K416:K448" si="257">$K$378</f>
        <v>7296.38</v>
      </c>
    </row>
    <row r="417" spans="2:11" x14ac:dyDescent="0.25">
      <c r="B417" s="162"/>
      <c r="D417" s="47" t="str">
        <f t="shared" si="232"/>
        <v>Hoje em Dia30"</v>
      </c>
      <c r="E417" s="61" t="str">
        <f t="shared" si="252"/>
        <v>Hoje em Dia</v>
      </c>
      <c r="F417" s="27" t="s">
        <v>32</v>
      </c>
      <c r="G417" s="28" t="str">
        <f t="shared" ref="G417:J417" si="258">G55</f>
        <v>SEG/SEX</v>
      </c>
      <c r="H417" s="29" t="str">
        <f t="shared" si="258"/>
        <v>09H30</v>
      </c>
      <c r="I417" s="30">
        <f t="shared" si="258"/>
        <v>2.4</v>
      </c>
      <c r="J417" s="31">
        <f t="shared" si="258"/>
        <v>38465</v>
      </c>
      <c r="K417" s="51">
        <f t="shared" si="257"/>
        <v>7296.38</v>
      </c>
    </row>
    <row r="418" spans="2:11" x14ac:dyDescent="0.25">
      <c r="B418" s="162"/>
      <c r="D418" s="47" t="str">
        <f t="shared" si="232"/>
        <v>Balanço Geral DF30"</v>
      </c>
      <c r="E418" s="61" t="str">
        <f t="shared" si="252"/>
        <v>Balanço Geral DF</v>
      </c>
      <c r="F418" s="27" t="s">
        <v>32</v>
      </c>
      <c r="G418" s="28" t="str">
        <f t="shared" ref="G418:J418" si="259">G56</f>
        <v>SEG/SEX</v>
      </c>
      <c r="H418" s="29" t="str">
        <f t="shared" si="259"/>
        <v>11H30</v>
      </c>
      <c r="I418" s="30">
        <f t="shared" si="259"/>
        <v>5.5</v>
      </c>
      <c r="J418" s="31">
        <f t="shared" si="259"/>
        <v>87033</v>
      </c>
      <c r="K418" s="51">
        <f t="shared" si="257"/>
        <v>7296.38</v>
      </c>
    </row>
    <row r="419" spans="2:11" x14ac:dyDescent="0.25">
      <c r="B419" s="162"/>
      <c r="D419" s="47" t="str">
        <f t="shared" si="232"/>
        <v>Novela da tarde I30"</v>
      </c>
      <c r="E419" s="61" t="str">
        <f t="shared" si="252"/>
        <v>Novela da tarde I</v>
      </c>
      <c r="F419" s="27" t="s">
        <v>32</v>
      </c>
      <c r="G419" s="28" t="str">
        <f t="shared" ref="G419:J419" si="260">G57</f>
        <v>SEG/SEX</v>
      </c>
      <c r="H419" s="29" t="str">
        <f t="shared" si="260"/>
        <v>15H30</v>
      </c>
      <c r="I419" s="30">
        <f t="shared" si="260"/>
        <v>4.4000000000000004</v>
      </c>
      <c r="J419" s="31">
        <f t="shared" si="260"/>
        <v>66829</v>
      </c>
      <c r="K419" s="51">
        <f t="shared" si="257"/>
        <v>7296.38</v>
      </c>
    </row>
    <row r="420" spans="2:11" x14ac:dyDescent="0.25">
      <c r="B420" s="162"/>
      <c r="D420" s="47" t="str">
        <f t="shared" si="232"/>
        <v>Cidade Alerta30"</v>
      </c>
      <c r="E420" s="61" t="str">
        <f t="shared" si="252"/>
        <v>Cidade Alerta</v>
      </c>
      <c r="F420" s="27" t="s">
        <v>32</v>
      </c>
      <c r="G420" s="28" t="str">
        <f t="shared" ref="G420:J420" si="261">G58</f>
        <v>SEG/SEX</v>
      </c>
      <c r="H420" s="29" t="str">
        <f t="shared" si="261"/>
        <v>16H30</v>
      </c>
      <c r="I420" s="30">
        <f t="shared" si="261"/>
        <v>4.8</v>
      </c>
      <c r="J420" s="31">
        <f t="shared" si="261"/>
        <v>75765</v>
      </c>
      <c r="K420" s="51">
        <f t="shared" si="257"/>
        <v>7296.38</v>
      </c>
    </row>
    <row r="421" spans="2:11" x14ac:dyDescent="0.25">
      <c r="B421" s="162"/>
      <c r="D421" s="47" t="str">
        <f t="shared" si="232"/>
        <v>Cidade Alerta DF30"</v>
      </c>
      <c r="E421" s="61" t="str">
        <f t="shared" si="252"/>
        <v>Cidade Alerta DF</v>
      </c>
      <c r="F421" s="27" t="s">
        <v>32</v>
      </c>
      <c r="G421" s="28" t="str">
        <f t="shared" ref="G421:J421" si="262">G59</f>
        <v>SEG/SEX</v>
      </c>
      <c r="H421" s="29" t="str">
        <f t="shared" si="262"/>
        <v>18H00</v>
      </c>
      <c r="I421" s="30">
        <f t="shared" si="262"/>
        <v>7.4</v>
      </c>
      <c r="J421" s="31">
        <f t="shared" si="262"/>
        <v>120059</v>
      </c>
      <c r="K421" s="51">
        <f t="shared" si="257"/>
        <v>7296.38</v>
      </c>
    </row>
    <row r="422" spans="2:11" x14ac:dyDescent="0.25">
      <c r="B422" s="162"/>
      <c r="D422" s="47" t="str">
        <f>E422&amp;F422</f>
        <v>DF Record30"</v>
      </c>
      <c r="E422" s="61" t="str">
        <f t="shared" si="252"/>
        <v>DF Record</v>
      </c>
      <c r="F422" s="27" t="s">
        <v>32</v>
      </c>
      <c r="G422" s="28" t="str">
        <f t="shared" ref="G422:J422" si="263">G60</f>
        <v>SEG/SEX</v>
      </c>
      <c r="H422" s="29" t="str">
        <f t="shared" si="263"/>
        <v>19H15</v>
      </c>
      <c r="I422" s="30">
        <f t="shared" si="263"/>
        <v>7.3</v>
      </c>
      <c r="J422" s="31">
        <f t="shared" si="263"/>
        <v>118505</v>
      </c>
      <c r="K422" s="51">
        <f t="shared" si="257"/>
        <v>7296.38</v>
      </c>
    </row>
    <row r="423" spans="2:11" x14ac:dyDescent="0.25">
      <c r="B423" s="162"/>
      <c r="D423" s="47" t="str">
        <f>E423&amp;F423</f>
        <v>Jornal da Record30"</v>
      </c>
      <c r="E423" s="61" t="str">
        <f t="shared" si="252"/>
        <v>Jornal da Record</v>
      </c>
      <c r="F423" s="27" t="s">
        <v>32</v>
      </c>
      <c r="G423" s="28" t="str">
        <f t="shared" ref="G423:J423" si="264">G61</f>
        <v>SEG/SEX</v>
      </c>
      <c r="H423" s="29" t="str">
        <f t="shared" si="264"/>
        <v>19H55</v>
      </c>
      <c r="I423" s="30">
        <f t="shared" si="264"/>
        <v>7.7</v>
      </c>
      <c r="J423" s="31">
        <f t="shared" si="264"/>
        <v>125110</v>
      </c>
      <c r="K423" s="51">
        <f t="shared" si="257"/>
        <v>7296.38</v>
      </c>
    </row>
    <row r="424" spans="2:11" x14ac:dyDescent="0.25">
      <c r="B424" s="162"/>
      <c r="D424" s="47" t="str">
        <f t="shared" ref="D424:D451" si="265">E424&amp;F424</f>
        <v>Novela 3 30"</v>
      </c>
      <c r="E424" s="61" t="str">
        <f t="shared" si="252"/>
        <v xml:space="preserve">Novela 3 </v>
      </c>
      <c r="F424" s="27" t="s">
        <v>32</v>
      </c>
      <c r="G424" s="28" t="str">
        <f t="shared" ref="G424:J424" si="266">G62</f>
        <v>SEG/SEX</v>
      </c>
      <c r="H424" s="29" t="str">
        <f t="shared" si="266"/>
        <v>21H00</v>
      </c>
      <c r="I424" s="30">
        <f t="shared" si="266"/>
        <v>7</v>
      </c>
      <c r="J424" s="31">
        <f t="shared" si="266"/>
        <v>115008</v>
      </c>
      <c r="K424" s="51">
        <f t="shared" si="257"/>
        <v>7296.38</v>
      </c>
    </row>
    <row r="425" spans="2:11" x14ac:dyDescent="0.25">
      <c r="B425" s="162"/>
      <c r="D425" s="47" t="str">
        <f t="shared" si="265"/>
        <v>Novela 22H30"</v>
      </c>
      <c r="E425" s="61" t="str">
        <f t="shared" si="252"/>
        <v>Novela 22H</v>
      </c>
      <c r="F425" s="27" t="s">
        <v>32</v>
      </c>
      <c r="G425" s="28" t="str">
        <f t="shared" ref="G425:J425" si="267">G63</f>
        <v>SEG/SEX</v>
      </c>
      <c r="H425" s="29" t="str">
        <f t="shared" si="267"/>
        <v>22H00</v>
      </c>
      <c r="I425" s="30">
        <f t="shared" si="267"/>
        <v>5.5</v>
      </c>
      <c r="J425" s="31">
        <f t="shared" si="267"/>
        <v>91307</v>
      </c>
      <c r="K425" s="51">
        <f t="shared" si="257"/>
        <v>7296.38</v>
      </c>
    </row>
    <row r="426" spans="2:11" x14ac:dyDescent="0.25">
      <c r="B426" s="162"/>
      <c r="D426" s="47" t="str">
        <f t="shared" si="265"/>
        <v>A Fazenda30"</v>
      </c>
      <c r="E426" s="61" t="str">
        <f t="shared" si="252"/>
        <v>A Fazenda</v>
      </c>
      <c r="F426" s="27" t="s">
        <v>32</v>
      </c>
      <c r="G426" s="28" t="str">
        <f t="shared" ref="G426:J426" si="268">G64</f>
        <v>SEG/DOM</v>
      </c>
      <c r="H426" s="29" t="str">
        <f t="shared" si="268"/>
        <v>22H30</v>
      </c>
      <c r="I426" s="30">
        <f t="shared" si="268"/>
        <v>5.3</v>
      </c>
      <c r="J426" s="31">
        <f t="shared" si="268"/>
        <v>81156</v>
      </c>
      <c r="K426" s="51">
        <f t="shared" si="257"/>
        <v>7296.38</v>
      </c>
    </row>
    <row r="427" spans="2:11" x14ac:dyDescent="0.25">
      <c r="B427" s="162"/>
      <c r="D427" s="47" t="str">
        <f t="shared" si="265"/>
        <v>Série Prémium30"</v>
      </c>
      <c r="E427" s="61" t="str">
        <f t="shared" si="252"/>
        <v>Série Prémium</v>
      </c>
      <c r="F427" s="27" t="s">
        <v>32</v>
      </c>
      <c r="G427" s="28" t="str">
        <f t="shared" ref="G427:J427" si="269">G65</f>
        <v>SEG/SEX</v>
      </c>
      <c r="H427" s="29" t="str">
        <f t="shared" si="269"/>
        <v>23H45</v>
      </c>
      <c r="I427" s="30">
        <f t="shared" si="269"/>
        <v>2.5</v>
      </c>
      <c r="J427" s="31">
        <f t="shared" si="269"/>
        <v>35746</v>
      </c>
      <c r="K427" s="51">
        <f t="shared" si="257"/>
        <v>7296.38</v>
      </c>
    </row>
    <row r="428" spans="2:11" x14ac:dyDescent="0.25">
      <c r="B428" s="162"/>
      <c r="D428" s="47" t="str">
        <f t="shared" si="265"/>
        <v>Quilos Mortais30"</v>
      </c>
      <c r="E428" s="61" t="str">
        <f t="shared" si="252"/>
        <v>Quilos Mortais</v>
      </c>
      <c r="F428" s="27" t="s">
        <v>32</v>
      </c>
      <c r="G428" s="28" t="str">
        <f t="shared" ref="G428:J428" si="270">G66</f>
        <v>SEG/SEX</v>
      </c>
      <c r="H428" s="29" t="str">
        <f t="shared" si="270"/>
        <v>23H15</v>
      </c>
      <c r="I428" s="30">
        <f t="shared" si="270"/>
        <v>4.0999999999999996</v>
      </c>
      <c r="J428" s="31">
        <f t="shared" si="270"/>
        <v>63721</v>
      </c>
      <c r="K428" s="51">
        <f t="shared" si="257"/>
        <v>7296.38</v>
      </c>
    </row>
    <row r="429" spans="2:11" x14ac:dyDescent="0.25">
      <c r="B429" s="162"/>
      <c r="D429" s="47" t="str">
        <f t="shared" si="265"/>
        <v>Brasil Caminhoneiro30"</v>
      </c>
      <c r="E429" s="61" t="str">
        <f t="shared" si="252"/>
        <v>Brasil Caminhoneiro</v>
      </c>
      <c r="F429" s="27" t="s">
        <v>32</v>
      </c>
      <c r="G429" s="28" t="str">
        <f t="shared" ref="G429:J429" si="271">G67</f>
        <v>SÁB</v>
      </c>
      <c r="H429" s="29" t="str">
        <f t="shared" si="271"/>
        <v>07H00</v>
      </c>
      <c r="I429" s="30">
        <f t="shared" si="271"/>
        <v>0.7</v>
      </c>
      <c r="J429" s="31">
        <f t="shared" si="271"/>
        <v>11656</v>
      </c>
      <c r="K429" s="51">
        <f t="shared" si="257"/>
        <v>7296.38</v>
      </c>
    </row>
    <row r="430" spans="2:11" x14ac:dyDescent="0.25">
      <c r="B430" s="162"/>
      <c r="D430" s="47" t="str">
        <f t="shared" si="265"/>
        <v>Fala Brasil - Ed. de Sábado30"</v>
      </c>
      <c r="E430" s="61" t="str">
        <f t="shared" si="252"/>
        <v>Fala Brasil - Ed. de Sábado</v>
      </c>
      <c r="F430" s="27" t="s">
        <v>32</v>
      </c>
      <c r="G430" s="28" t="str">
        <f t="shared" ref="G430:J430" si="272">G68</f>
        <v>SÁB</v>
      </c>
      <c r="H430" s="29" t="str">
        <f t="shared" si="272"/>
        <v>07H35</v>
      </c>
      <c r="I430" s="30">
        <f t="shared" si="272"/>
        <v>2.7</v>
      </c>
      <c r="J430" s="31">
        <f t="shared" si="272"/>
        <v>42351</v>
      </c>
      <c r="K430" s="51">
        <f t="shared" si="257"/>
        <v>7296.38</v>
      </c>
    </row>
    <row r="431" spans="2:11" x14ac:dyDescent="0.25">
      <c r="B431" s="162"/>
      <c r="D431" s="47" t="str">
        <f t="shared" si="265"/>
        <v>Balanço Geral DF - Ed. de Sábado30"</v>
      </c>
      <c r="E431" s="61" t="str">
        <f t="shared" si="252"/>
        <v>Balanço Geral DF - Ed. de Sábado</v>
      </c>
      <c r="F431" s="27" t="s">
        <v>32</v>
      </c>
      <c r="G431" s="28" t="str">
        <f t="shared" ref="G431:J431" si="273">G69</f>
        <v>SÁB</v>
      </c>
      <c r="H431" s="29" t="str">
        <f t="shared" si="273"/>
        <v>13H00</v>
      </c>
      <c r="I431" s="30">
        <f t="shared" si="273"/>
        <v>4.4000000000000004</v>
      </c>
      <c r="J431" s="31">
        <f t="shared" si="273"/>
        <v>70326</v>
      </c>
      <c r="K431" s="51">
        <f t="shared" si="257"/>
        <v>7296.38</v>
      </c>
    </row>
    <row r="432" spans="2:11" x14ac:dyDescent="0.25">
      <c r="B432" s="162"/>
      <c r="D432" s="47" t="str">
        <f t="shared" si="265"/>
        <v>Cine Aventura30"</v>
      </c>
      <c r="E432" s="61" t="str">
        <f t="shared" si="252"/>
        <v>Cine Aventura</v>
      </c>
      <c r="F432" s="27" t="s">
        <v>32</v>
      </c>
      <c r="G432" s="28" t="str">
        <f t="shared" ref="G432:J432" si="274">G70</f>
        <v>SÁB</v>
      </c>
      <c r="H432" s="29" t="str">
        <f t="shared" si="274"/>
        <v>15H00</v>
      </c>
      <c r="I432" s="30">
        <f t="shared" si="274"/>
        <v>3.6</v>
      </c>
      <c r="J432" s="31">
        <f t="shared" si="274"/>
        <v>59835</v>
      </c>
      <c r="K432" s="51">
        <f t="shared" si="257"/>
        <v>7296.38</v>
      </c>
    </row>
    <row r="433" spans="2:11" x14ac:dyDescent="0.25">
      <c r="B433" s="162"/>
      <c r="D433" s="47" t="str">
        <f t="shared" si="265"/>
        <v>Cidade Alerta - Ed. de Sábado 130"</v>
      </c>
      <c r="E433" s="61" t="str">
        <f t="shared" si="252"/>
        <v>Cidade Alerta - Ed. de Sábado 1</v>
      </c>
      <c r="F433" s="27" t="s">
        <v>32</v>
      </c>
      <c r="G433" s="28" t="str">
        <f t="shared" ref="G433:J433" si="275">G71</f>
        <v>SÁB</v>
      </c>
      <c r="H433" s="29" t="str">
        <f t="shared" si="275"/>
        <v>17H00</v>
      </c>
      <c r="I433" s="30">
        <f t="shared" si="275"/>
        <v>3.9</v>
      </c>
      <c r="J433" s="31">
        <f t="shared" si="275"/>
        <v>62555</v>
      </c>
      <c r="K433" s="51">
        <f t="shared" si="257"/>
        <v>7296.38</v>
      </c>
    </row>
    <row r="434" spans="2:11" x14ac:dyDescent="0.25">
      <c r="B434" s="162"/>
      <c r="D434" s="47" t="str">
        <f t="shared" si="265"/>
        <v>Jornal da Record - Ed. de Sábado30"</v>
      </c>
      <c r="E434" s="61" t="str">
        <f t="shared" si="252"/>
        <v>Jornal da Record - Ed. de Sábado</v>
      </c>
      <c r="F434" s="27" t="s">
        <v>32</v>
      </c>
      <c r="G434" s="28" t="str">
        <f t="shared" ref="G434:J434" si="276">G72</f>
        <v>SÁB</v>
      </c>
      <c r="H434" s="29" t="str">
        <f t="shared" si="276"/>
        <v>19H45</v>
      </c>
      <c r="I434" s="30">
        <f t="shared" si="276"/>
        <v>5.0999999999999996</v>
      </c>
      <c r="J434" s="31">
        <f t="shared" si="276"/>
        <v>84702</v>
      </c>
      <c r="K434" s="51">
        <f t="shared" si="257"/>
        <v>7296.38</v>
      </c>
    </row>
    <row r="435" spans="2:11" x14ac:dyDescent="0.25">
      <c r="B435" s="162"/>
      <c r="D435" s="47" t="str">
        <f t="shared" si="265"/>
        <v>Cidade Alerta - Ed. de Sábado 230"</v>
      </c>
      <c r="E435" s="61" t="str">
        <f t="shared" si="252"/>
        <v>Cidade Alerta - Ed. de Sábado 2</v>
      </c>
      <c r="F435" s="27" t="s">
        <v>32</v>
      </c>
      <c r="G435" s="28" t="str">
        <f t="shared" ref="G435:J435" si="277">G73</f>
        <v>SÁB</v>
      </c>
      <c r="H435" s="29" t="str">
        <f t="shared" si="277"/>
        <v>21H00</v>
      </c>
      <c r="I435" s="30">
        <f t="shared" si="277"/>
        <v>4</v>
      </c>
      <c r="J435" s="31">
        <f t="shared" si="277"/>
        <v>66052</v>
      </c>
      <c r="K435" s="51">
        <f t="shared" si="257"/>
        <v>7296.38</v>
      </c>
    </row>
    <row r="436" spans="2:11" x14ac:dyDescent="0.25">
      <c r="B436" s="162"/>
      <c r="D436" s="47" t="str">
        <f t="shared" si="265"/>
        <v>Super Tela30"</v>
      </c>
      <c r="E436" s="61" t="str">
        <f t="shared" si="252"/>
        <v>Super Tela</v>
      </c>
      <c r="F436" s="27" t="s">
        <v>32</v>
      </c>
      <c r="G436" s="28" t="str">
        <f t="shared" ref="G436:J436" si="278">G74</f>
        <v>SÁB</v>
      </c>
      <c r="H436" s="29" t="str">
        <f t="shared" si="278"/>
        <v>23H15</v>
      </c>
      <c r="I436" s="30">
        <f t="shared" si="278"/>
        <v>2.7</v>
      </c>
      <c r="J436" s="31">
        <f t="shared" si="278"/>
        <v>39243</v>
      </c>
      <c r="K436" s="51">
        <f t="shared" si="257"/>
        <v>7296.38</v>
      </c>
    </row>
    <row r="437" spans="2:11" x14ac:dyDescent="0.25">
      <c r="B437" s="162"/>
      <c r="D437" s="47" t="str">
        <f t="shared" si="265"/>
        <v>Agro Record DF30"</v>
      </c>
      <c r="E437" s="61" t="str">
        <f t="shared" si="252"/>
        <v>Agro Record DF</v>
      </c>
      <c r="F437" s="27" t="s">
        <v>32</v>
      </c>
      <c r="G437" s="28" t="str">
        <f t="shared" ref="G437:J437" si="279">G75</f>
        <v>DOM</v>
      </c>
      <c r="H437" s="29" t="str">
        <f t="shared" si="279"/>
        <v>09H00</v>
      </c>
      <c r="I437" s="30">
        <f t="shared" si="279"/>
        <v>0.9</v>
      </c>
      <c r="J437" s="31">
        <f t="shared" si="279"/>
        <v>15153</v>
      </c>
      <c r="K437" s="51">
        <f t="shared" si="257"/>
        <v>7296.38</v>
      </c>
    </row>
    <row r="438" spans="2:11" x14ac:dyDescent="0.25">
      <c r="B438" s="162"/>
      <c r="D438" s="47" t="str">
        <f t="shared" si="265"/>
        <v>Auto Record30"</v>
      </c>
      <c r="E438" s="61" t="str">
        <f t="shared" si="252"/>
        <v>Auto Record</v>
      </c>
      <c r="F438" s="27" t="s">
        <v>32</v>
      </c>
      <c r="G438" s="28" t="str">
        <f t="shared" ref="G438:J438" si="280">G76</f>
        <v>DOM</v>
      </c>
      <c r="H438" s="29" t="str">
        <f t="shared" si="280"/>
        <v>09H40</v>
      </c>
      <c r="I438" s="30">
        <f t="shared" si="280"/>
        <v>1.5</v>
      </c>
      <c r="J438" s="31">
        <f t="shared" si="280"/>
        <v>24478</v>
      </c>
      <c r="K438" s="51">
        <f t="shared" si="257"/>
        <v>7296.38</v>
      </c>
    </row>
    <row r="439" spans="2:11" x14ac:dyDescent="0.25">
      <c r="B439" s="162"/>
      <c r="D439" s="47" t="str">
        <f t="shared" si="265"/>
        <v>Record Teen: Todo mundo odeia o Cris30"</v>
      </c>
      <c r="E439" s="61" t="str">
        <f t="shared" si="252"/>
        <v>Record Teen: Todo mundo odeia o Cris</v>
      </c>
      <c r="F439" s="27" t="s">
        <v>32</v>
      </c>
      <c r="G439" s="28" t="str">
        <f t="shared" ref="G439:J439" si="281">G77</f>
        <v>DOM</v>
      </c>
      <c r="H439" s="29" t="str">
        <f t="shared" si="281"/>
        <v>11H00</v>
      </c>
      <c r="I439" s="30">
        <f t="shared" si="281"/>
        <v>2.2000000000000002</v>
      </c>
      <c r="J439" s="31">
        <f t="shared" si="281"/>
        <v>37300</v>
      </c>
      <c r="K439" s="51">
        <f t="shared" si="257"/>
        <v>7296.38</v>
      </c>
    </row>
    <row r="440" spans="2:11" x14ac:dyDescent="0.25">
      <c r="B440" s="162"/>
      <c r="D440" s="47" t="str">
        <f t="shared" si="265"/>
        <v>Record Teen: Eu, a patroa e as crianças30"</v>
      </c>
      <c r="E440" s="61" t="str">
        <f t="shared" si="252"/>
        <v>Record Teen: Eu, a patroa e as crianças</v>
      </c>
      <c r="F440" s="27" t="s">
        <v>32</v>
      </c>
      <c r="G440" s="28" t="str">
        <f t="shared" ref="G440:J440" si="282">G78</f>
        <v>DOM</v>
      </c>
      <c r="H440" s="29" t="str">
        <f t="shared" si="282"/>
        <v>12H15</v>
      </c>
      <c r="I440" s="30">
        <f t="shared" si="282"/>
        <v>2.5</v>
      </c>
      <c r="J440" s="31">
        <f t="shared" si="282"/>
        <v>40797</v>
      </c>
      <c r="K440" s="51">
        <f t="shared" si="257"/>
        <v>7296.38</v>
      </c>
    </row>
    <row r="441" spans="2:11" x14ac:dyDescent="0.25">
      <c r="B441" s="162"/>
      <c r="D441" s="47" t="str">
        <f t="shared" si="265"/>
        <v>Cine Maior30"</v>
      </c>
      <c r="E441" s="61" t="str">
        <f t="shared" si="252"/>
        <v>Cine Maior</v>
      </c>
      <c r="F441" s="27" t="s">
        <v>32</v>
      </c>
      <c r="G441" s="28" t="str">
        <f t="shared" ref="G441:J441" si="283">G79</f>
        <v>DOM</v>
      </c>
      <c r="H441" s="29" t="str">
        <f t="shared" si="283"/>
        <v>14H00</v>
      </c>
      <c r="I441" s="30">
        <f t="shared" si="283"/>
        <v>3.4</v>
      </c>
      <c r="J441" s="31">
        <f t="shared" si="283"/>
        <v>52841</v>
      </c>
      <c r="K441" s="51">
        <f t="shared" si="257"/>
        <v>7296.38</v>
      </c>
    </row>
    <row r="442" spans="2:11" x14ac:dyDescent="0.25">
      <c r="B442" s="162"/>
      <c r="D442" s="47" t="str">
        <f t="shared" si="265"/>
        <v>Power Couple Ed. Domingo30"</v>
      </c>
      <c r="E442" s="61" t="str">
        <f t="shared" si="252"/>
        <v>Power Couple Ed. Domingo</v>
      </c>
      <c r="F442" s="27" t="s">
        <v>32</v>
      </c>
      <c r="G442" s="28" t="str">
        <f t="shared" ref="G442:J442" si="284">G80</f>
        <v>DOM</v>
      </c>
      <c r="H442" s="29" t="str">
        <f t="shared" si="284"/>
        <v>14H00</v>
      </c>
      <c r="I442" s="30">
        <f t="shared" si="284"/>
        <v>2.8</v>
      </c>
      <c r="J442" s="31">
        <f t="shared" si="284"/>
        <v>41574</v>
      </c>
      <c r="K442" s="51">
        <f t="shared" si="257"/>
        <v>7296.38</v>
      </c>
    </row>
    <row r="443" spans="2:11" x14ac:dyDescent="0.25">
      <c r="B443" s="162"/>
      <c r="D443" s="47" t="str">
        <f t="shared" si="265"/>
        <v>Game dos 10030"</v>
      </c>
      <c r="E443" s="61" t="str">
        <f t="shared" si="252"/>
        <v>Game dos 100</v>
      </c>
      <c r="F443" s="27" t="s">
        <v>32</v>
      </c>
      <c r="G443" s="28" t="str">
        <f t="shared" ref="G443:J443" si="285">G81</f>
        <v>DOM</v>
      </c>
      <c r="H443" s="29" t="str">
        <f t="shared" si="285"/>
        <v>14H15</v>
      </c>
      <c r="I443" s="30">
        <f t="shared" si="285"/>
        <v>0</v>
      </c>
      <c r="J443" s="31">
        <f t="shared" si="285"/>
        <v>0</v>
      </c>
      <c r="K443" s="51">
        <f t="shared" si="257"/>
        <v>7296.38</v>
      </c>
    </row>
    <row r="444" spans="2:11" x14ac:dyDescent="0.25">
      <c r="B444" s="162"/>
      <c r="D444" s="47" t="str">
        <f t="shared" si="265"/>
        <v>Acerte ou Caia30"</v>
      </c>
      <c r="E444" s="61" t="str">
        <f t="shared" si="252"/>
        <v>Acerte ou Caia</v>
      </c>
      <c r="F444" s="27" t="s">
        <v>32</v>
      </c>
      <c r="G444" s="28" t="str">
        <f t="shared" ref="G444:J444" si="286">G82</f>
        <v>DOM</v>
      </c>
      <c r="H444" s="29" t="str">
        <f t="shared" si="286"/>
        <v>15H45</v>
      </c>
      <c r="I444" s="30">
        <f t="shared" si="286"/>
        <v>5.4</v>
      </c>
      <c r="J444" s="31">
        <f t="shared" si="286"/>
        <v>84702</v>
      </c>
      <c r="K444" s="51">
        <f t="shared" si="257"/>
        <v>7296.38</v>
      </c>
    </row>
    <row r="445" spans="2:11" x14ac:dyDescent="0.25">
      <c r="B445" s="162"/>
      <c r="D445" s="47" t="str">
        <f t="shared" si="265"/>
        <v>Love&amp;Dance30"</v>
      </c>
      <c r="E445" s="61" t="str">
        <f t="shared" ref="E445:E448" si="287">E83</f>
        <v>Love&amp;Dance</v>
      </c>
      <c r="F445" s="27" t="s">
        <v>32</v>
      </c>
      <c r="G445" s="28" t="str">
        <f t="shared" ref="G445:J445" si="288">G83</f>
        <v>DOM</v>
      </c>
      <c r="H445" s="29" t="str">
        <f t="shared" si="288"/>
        <v>18H15</v>
      </c>
      <c r="I445" s="30">
        <f t="shared" si="288"/>
        <v>4.3</v>
      </c>
      <c r="J445" s="31">
        <f t="shared" si="288"/>
        <v>68772</v>
      </c>
      <c r="K445" s="51">
        <f t="shared" si="257"/>
        <v>7296.38</v>
      </c>
    </row>
    <row r="446" spans="2:11" x14ac:dyDescent="0.25">
      <c r="B446" s="162"/>
      <c r="D446" s="47" t="str">
        <f t="shared" si="265"/>
        <v>Domingo Espetacular30"</v>
      </c>
      <c r="E446" s="61" t="str">
        <f t="shared" si="287"/>
        <v>Domingo Espetacular</v>
      </c>
      <c r="F446" s="27" t="s">
        <v>32</v>
      </c>
      <c r="G446" s="28" t="str">
        <f t="shared" ref="G446:J446" si="289">G84</f>
        <v>DOM</v>
      </c>
      <c r="H446" s="29" t="str">
        <f t="shared" si="289"/>
        <v>19H45</v>
      </c>
      <c r="I446" s="30">
        <f t="shared" si="289"/>
        <v>7.3</v>
      </c>
      <c r="J446" s="31">
        <f t="shared" si="289"/>
        <v>118505</v>
      </c>
      <c r="K446" s="51">
        <f t="shared" si="257"/>
        <v>7296.38</v>
      </c>
    </row>
    <row r="447" spans="2:11" x14ac:dyDescent="0.25">
      <c r="B447" s="162"/>
      <c r="D447" s="47" t="str">
        <f t="shared" si="265"/>
        <v>Esporte Record30"</v>
      </c>
      <c r="E447" s="61" t="str">
        <f t="shared" si="287"/>
        <v>Esporte Record</v>
      </c>
      <c r="F447" s="27" t="s">
        <v>32</v>
      </c>
      <c r="G447" s="28" t="str">
        <f t="shared" ref="G447:J447" si="290">G85</f>
        <v>DOM</v>
      </c>
      <c r="H447" s="29" t="str">
        <f t="shared" si="290"/>
        <v>23H00</v>
      </c>
      <c r="I447" s="30">
        <f t="shared" si="290"/>
        <v>2.1</v>
      </c>
      <c r="J447" s="31">
        <f t="shared" si="290"/>
        <v>31472</v>
      </c>
      <c r="K447" s="51">
        <f t="shared" si="257"/>
        <v>7296.38</v>
      </c>
    </row>
    <row r="448" spans="2:11" x14ac:dyDescent="0.25">
      <c r="B448" s="162"/>
      <c r="D448" s="64" t="str">
        <f t="shared" si="265"/>
        <v>Série De Domingo30"</v>
      </c>
      <c r="E448" s="72" t="str">
        <f t="shared" si="287"/>
        <v>Série De Domingo</v>
      </c>
      <c r="F448" s="63" t="s">
        <v>32</v>
      </c>
      <c r="G448" s="76" t="str">
        <f t="shared" ref="G448:J448" si="291">G86</f>
        <v>DOM</v>
      </c>
      <c r="H448" s="66" t="str">
        <f t="shared" si="291"/>
        <v>00H15</v>
      </c>
      <c r="I448" s="67">
        <f t="shared" si="291"/>
        <v>1.1000000000000001</v>
      </c>
      <c r="J448" s="68">
        <f t="shared" si="291"/>
        <v>17096</v>
      </c>
      <c r="K448" s="65">
        <f t="shared" si="257"/>
        <v>7296.38</v>
      </c>
    </row>
    <row r="449" spans="2:11" x14ac:dyDescent="0.25">
      <c r="B449" s="162"/>
      <c r="D449" s="49" t="str">
        <f t="shared" si="265"/>
        <v>DF No Ar DF45"</v>
      </c>
      <c r="E449" s="61" t="str">
        <f>E155</f>
        <v>DF No Ar DF</v>
      </c>
      <c r="F449" s="38" t="s">
        <v>89</v>
      </c>
      <c r="G449" s="39" t="str">
        <f>G87</f>
        <v>SEG/SEX</v>
      </c>
      <c r="H449" s="39" t="str">
        <f t="shared" ref="H449:J449" si="292">H87</f>
        <v>07H00</v>
      </c>
      <c r="I449" s="39">
        <f t="shared" si="292"/>
        <v>1.7</v>
      </c>
      <c r="J449" s="84">
        <f t="shared" si="292"/>
        <v>26421</v>
      </c>
      <c r="K449" s="51">
        <f>$K$379</f>
        <v>10944.57</v>
      </c>
    </row>
    <row r="450" spans="2:11" x14ac:dyDescent="0.25">
      <c r="B450" s="162"/>
      <c r="D450" s="47" t="str">
        <f t="shared" si="265"/>
        <v>Fala Brasil45"</v>
      </c>
      <c r="E450" s="61" t="str">
        <f t="shared" ref="E450:E482" si="293">E156</f>
        <v>Fala Brasil</v>
      </c>
      <c r="F450" s="27" t="s">
        <v>89</v>
      </c>
      <c r="G450" s="28" t="str">
        <f t="shared" ref="G450:J450" si="294">G88</f>
        <v>SEG/SEX</v>
      </c>
      <c r="H450" s="29" t="str">
        <f t="shared" si="294"/>
        <v>08H30</v>
      </c>
      <c r="I450" s="30">
        <f t="shared" si="294"/>
        <v>2.2999999999999998</v>
      </c>
      <c r="J450" s="31">
        <f t="shared" si="294"/>
        <v>36134</v>
      </c>
      <c r="K450" s="51">
        <f t="shared" ref="K450:K482" si="295">$K$379</f>
        <v>10944.57</v>
      </c>
    </row>
    <row r="451" spans="2:11" x14ac:dyDescent="0.25">
      <c r="B451" s="162"/>
      <c r="D451" s="47" t="str">
        <f t="shared" si="265"/>
        <v>Hoje em Dia45"</v>
      </c>
      <c r="E451" s="61" t="str">
        <f t="shared" si="293"/>
        <v>Hoje em Dia</v>
      </c>
      <c r="F451" s="27" t="s">
        <v>89</v>
      </c>
      <c r="G451" s="28" t="str">
        <f t="shared" ref="G451:J451" si="296">G89</f>
        <v>SEG/SEX</v>
      </c>
      <c r="H451" s="29" t="str">
        <f t="shared" si="296"/>
        <v>09H30</v>
      </c>
      <c r="I451" s="30">
        <f t="shared" si="296"/>
        <v>2.4</v>
      </c>
      <c r="J451" s="31">
        <f t="shared" si="296"/>
        <v>38465</v>
      </c>
      <c r="K451" s="51">
        <f t="shared" si="295"/>
        <v>10944.57</v>
      </c>
    </row>
    <row r="452" spans="2:11" x14ac:dyDescent="0.25">
      <c r="B452" s="162"/>
      <c r="D452" s="47" t="str">
        <f>E452&amp;F452</f>
        <v>Balanço Geral DF45"</v>
      </c>
      <c r="E452" s="61" t="str">
        <f t="shared" si="293"/>
        <v>Balanço Geral DF</v>
      </c>
      <c r="F452" s="27" t="s">
        <v>89</v>
      </c>
      <c r="G452" s="28" t="str">
        <f t="shared" ref="G452:J452" si="297">G90</f>
        <v>SEG/SEX</v>
      </c>
      <c r="H452" s="29" t="str">
        <f t="shared" si="297"/>
        <v>11H30</v>
      </c>
      <c r="I452" s="30">
        <f t="shared" si="297"/>
        <v>5.5</v>
      </c>
      <c r="J452" s="31">
        <f t="shared" si="297"/>
        <v>87033</v>
      </c>
      <c r="K452" s="51">
        <f t="shared" si="295"/>
        <v>10944.57</v>
      </c>
    </row>
    <row r="453" spans="2:11" x14ac:dyDescent="0.25">
      <c r="B453" s="162"/>
      <c r="D453" s="47" t="str">
        <f>E453&amp;F453</f>
        <v>Novela da tarde I45"</v>
      </c>
      <c r="E453" s="61" t="str">
        <f t="shared" si="293"/>
        <v>Novela da tarde I</v>
      </c>
      <c r="F453" s="27" t="s">
        <v>89</v>
      </c>
      <c r="G453" s="28" t="str">
        <f t="shared" ref="G453:J453" si="298">G91</f>
        <v>SEG/SEX</v>
      </c>
      <c r="H453" s="29" t="str">
        <f t="shared" si="298"/>
        <v>15H30</v>
      </c>
      <c r="I453" s="30">
        <f t="shared" si="298"/>
        <v>4.4000000000000004</v>
      </c>
      <c r="J453" s="31">
        <f t="shared" si="298"/>
        <v>66829</v>
      </c>
      <c r="K453" s="51">
        <f t="shared" si="295"/>
        <v>10944.57</v>
      </c>
    </row>
    <row r="454" spans="2:11" x14ac:dyDescent="0.25">
      <c r="B454" s="162"/>
      <c r="D454" s="47" t="str">
        <f t="shared" ref="D454:D481" si="299">E454&amp;F454</f>
        <v>Cidade Alerta45"</v>
      </c>
      <c r="E454" s="61" t="str">
        <f t="shared" si="293"/>
        <v>Cidade Alerta</v>
      </c>
      <c r="F454" s="27" t="s">
        <v>89</v>
      </c>
      <c r="G454" s="28" t="str">
        <f t="shared" ref="G454:J454" si="300">G92</f>
        <v>SEG/SEX</v>
      </c>
      <c r="H454" s="29" t="str">
        <f t="shared" si="300"/>
        <v>16H30</v>
      </c>
      <c r="I454" s="30">
        <f t="shared" si="300"/>
        <v>4.8</v>
      </c>
      <c r="J454" s="31">
        <f t="shared" si="300"/>
        <v>75765</v>
      </c>
      <c r="K454" s="51">
        <f t="shared" si="295"/>
        <v>10944.57</v>
      </c>
    </row>
    <row r="455" spans="2:11" x14ac:dyDescent="0.25">
      <c r="B455" s="162"/>
      <c r="D455" s="47" t="str">
        <f t="shared" si="299"/>
        <v>Cidade Alerta DF45"</v>
      </c>
      <c r="E455" s="61" t="str">
        <f t="shared" si="293"/>
        <v>Cidade Alerta DF</v>
      </c>
      <c r="F455" s="27" t="s">
        <v>89</v>
      </c>
      <c r="G455" s="28" t="str">
        <f t="shared" ref="G455:J455" si="301">G93</f>
        <v>SEG/SEX</v>
      </c>
      <c r="H455" s="29" t="str">
        <f t="shared" si="301"/>
        <v>18H00</v>
      </c>
      <c r="I455" s="30">
        <f t="shared" si="301"/>
        <v>7.4</v>
      </c>
      <c r="J455" s="31">
        <f t="shared" si="301"/>
        <v>120059</v>
      </c>
      <c r="K455" s="51">
        <f t="shared" si="295"/>
        <v>10944.57</v>
      </c>
    </row>
    <row r="456" spans="2:11" x14ac:dyDescent="0.25">
      <c r="B456" s="162"/>
      <c r="D456" s="47" t="str">
        <f t="shared" si="299"/>
        <v>DF Record45"</v>
      </c>
      <c r="E456" s="61" t="str">
        <f t="shared" si="293"/>
        <v>DF Record</v>
      </c>
      <c r="F456" s="27" t="s">
        <v>89</v>
      </c>
      <c r="G456" s="28" t="str">
        <f t="shared" ref="G456:J456" si="302">G94</f>
        <v>SEG/SEX</v>
      </c>
      <c r="H456" s="29" t="str">
        <f t="shared" si="302"/>
        <v>19H15</v>
      </c>
      <c r="I456" s="30">
        <f t="shared" si="302"/>
        <v>7.3</v>
      </c>
      <c r="J456" s="31">
        <f t="shared" si="302"/>
        <v>118505</v>
      </c>
      <c r="K456" s="51">
        <f t="shared" si="295"/>
        <v>10944.57</v>
      </c>
    </row>
    <row r="457" spans="2:11" x14ac:dyDescent="0.25">
      <c r="B457" s="162"/>
      <c r="D457" s="47" t="str">
        <f t="shared" si="299"/>
        <v>Jornal da Record45"</v>
      </c>
      <c r="E457" s="61" t="str">
        <f t="shared" si="293"/>
        <v>Jornal da Record</v>
      </c>
      <c r="F457" s="27" t="s">
        <v>89</v>
      </c>
      <c r="G457" s="28" t="str">
        <f t="shared" ref="G457:J457" si="303">G95</f>
        <v>SEG/SEX</v>
      </c>
      <c r="H457" s="29" t="str">
        <f t="shared" si="303"/>
        <v>19H55</v>
      </c>
      <c r="I457" s="30">
        <f t="shared" si="303"/>
        <v>7.7</v>
      </c>
      <c r="J457" s="31">
        <f t="shared" si="303"/>
        <v>125110</v>
      </c>
      <c r="K457" s="51">
        <f t="shared" si="295"/>
        <v>10944.57</v>
      </c>
    </row>
    <row r="458" spans="2:11" x14ac:dyDescent="0.25">
      <c r="B458" s="162"/>
      <c r="D458" s="47" t="str">
        <f t="shared" si="299"/>
        <v>Novela 3 45"</v>
      </c>
      <c r="E458" s="61" t="str">
        <f t="shared" si="293"/>
        <v xml:space="preserve">Novela 3 </v>
      </c>
      <c r="F458" s="27" t="s">
        <v>89</v>
      </c>
      <c r="G458" s="28" t="str">
        <f t="shared" ref="G458:J458" si="304">G96</f>
        <v>SEG/SEX</v>
      </c>
      <c r="H458" s="29" t="str">
        <f t="shared" si="304"/>
        <v>21H00</v>
      </c>
      <c r="I458" s="30">
        <f t="shared" si="304"/>
        <v>7</v>
      </c>
      <c r="J458" s="31">
        <f t="shared" si="304"/>
        <v>115008</v>
      </c>
      <c r="K458" s="51">
        <f t="shared" si="295"/>
        <v>10944.57</v>
      </c>
    </row>
    <row r="459" spans="2:11" x14ac:dyDescent="0.25">
      <c r="B459" s="162"/>
      <c r="D459" s="47" t="str">
        <f t="shared" si="299"/>
        <v>Novela 22H45"</v>
      </c>
      <c r="E459" s="61" t="str">
        <f t="shared" si="293"/>
        <v>Novela 22H</v>
      </c>
      <c r="F459" s="27" t="s">
        <v>89</v>
      </c>
      <c r="G459" s="28" t="str">
        <f t="shared" ref="G459:J459" si="305">G97</f>
        <v>SEG/SEX</v>
      </c>
      <c r="H459" s="29" t="str">
        <f t="shared" si="305"/>
        <v>22H00</v>
      </c>
      <c r="I459" s="30">
        <f t="shared" si="305"/>
        <v>5.5</v>
      </c>
      <c r="J459" s="31">
        <f t="shared" si="305"/>
        <v>91307</v>
      </c>
      <c r="K459" s="51">
        <f t="shared" si="295"/>
        <v>10944.57</v>
      </c>
    </row>
    <row r="460" spans="2:11" x14ac:dyDescent="0.25">
      <c r="B460" s="162"/>
      <c r="D460" s="47" t="str">
        <f t="shared" si="299"/>
        <v>A Fazenda45"</v>
      </c>
      <c r="E460" s="61" t="str">
        <f t="shared" si="293"/>
        <v>A Fazenda</v>
      </c>
      <c r="F460" s="27" t="s">
        <v>89</v>
      </c>
      <c r="G460" s="28" t="str">
        <f t="shared" ref="G460:J460" si="306">G98</f>
        <v>SEG/DOM</v>
      </c>
      <c r="H460" s="29" t="str">
        <f t="shared" si="306"/>
        <v>22H30</v>
      </c>
      <c r="I460" s="30">
        <f t="shared" si="306"/>
        <v>5.3</v>
      </c>
      <c r="J460" s="31">
        <f t="shared" si="306"/>
        <v>81156</v>
      </c>
      <c r="K460" s="51">
        <f t="shared" si="295"/>
        <v>10944.57</v>
      </c>
    </row>
    <row r="461" spans="2:11" x14ac:dyDescent="0.25">
      <c r="B461" s="162"/>
      <c r="D461" s="47" t="str">
        <f t="shared" si="299"/>
        <v>Série Prémium45"</v>
      </c>
      <c r="E461" s="61" t="str">
        <f t="shared" si="293"/>
        <v>Série Prémium</v>
      </c>
      <c r="F461" s="27" t="s">
        <v>89</v>
      </c>
      <c r="G461" s="28" t="str">
        <f t="shared" ref="G461:J461" si="307">G99</f>
        <v>SEG/SEX</v>
      </c>
      <c r="H461" s="29" t="str">
        <f t="shared" si="307"/>
        <v>23H45</v>
      </c>
      <c r="I461" s="30">
        <f t="shared" si="307"/>
        <v>2.5</v>
      </c>
      <c r="J461" s="31">
        <f t="shared" si="307"/>
        <v>35746</v>
      </c>
      <c r="K461" s="51">
        <f t="shared" si="295"/>
        <v>10944.57</v>
      </c>
    </row>
    <row r="462" spans="2:11" x14ac:dyDescent="0.25">
      <c r="B462" s="162"/>
      <c r="D462" s="47" t="str">
        <f t="shared" si="299"/>
        <v>Quilos Mortais45"</v>
      </c>
      <c r="E462" s="61" t="str">
        <f t="shared" si="293"/>
        <v>Quilos Mortais</v>
      </c>
      <c r="F462" s="27" t="s">
        <v>89</v>
      </c>
      <c r="G462" s="28" t="str">
        <f t="shared" ref="G462:J462" si="308">G100</f>
        <v>SEG/SEX</v>
      </c>
      <c r="H462" s="29" t="str">
        <f t="shared" si="308"/>
        <v>23H15</v>
      </c>
      <c r="I462" s="30">
        <f t="shared" si="308"/>
        <v>4.0999999999999996</v>
      </c>
      <c r="J462" s="31">
        <f t="shared" si="308"/>
        <v>63721</v>
      </c>
      <c r="K462" s="51">
        <f t="shared" si="295"/>
        <v>10944.57</v>
      </c>
    </row>
    <row r="463" spans="2:11" x14ac:dyDescent="0.25">
      <c r="B463" s="162"/>
      <c r="D463" s="47" t="str">
        <f t="shared" si="299"/>
        <v>Brasil Caminhoneiro45"</v>
      </c>
      <c r="E463" s="61" t="str">
        <f t="shared" si="293"/>
        <v>Brasil Caminhoneiro</v>
      </c>
      <c r="F463" s="27" t="s">
        <v>89</v>
      </c>
      <c r="G463" s="28" t="str">
        <f t="shared" ref="G463:J463" si="309">G101</f>
        <v>SÁB</v>
      </c>
      <c r="H463" s="29" t="str">
        <f t="shared" si="309"/>
        <v>07H00</v>
      </c>
      <c r="I463" s="30">
        <f t="shared" si="309"/>
        <v>0.7</v>
      </c>
      <c r="J463" s="31">
        <f t="shared" si="309"/>
        <v>11656</v>
      </c>
      <c r="K463" s="51">
        <f t="shared" si="295"/>
        <v>10944.57</v>
      </c>
    </row>
    <row r="464" spans="2:11" x14ac:dyDescent="0.25">
      <c r="B464" s="162"/>
      <c r="D464" s="47" t="str">
        <f t="shared" si="299"/>
        <v>Fala Brasil - Ed. de Sábado45"</v>
      </c>
      <c r="E464" s="61" t="str">
        <f t="shared" si="293"/>
        <v>Fala Brasil - Ed. de Sábado</v>
      </c>
      <c r="F464" s="27" t="s">
        <v>89</v>
      </c>
      <c r="G464" s="28" t="str">
        <f t="shared" ref="G464:J464" si="310">G102</f>
        <v>SÁB</v>
      </c>
      <c r="H464" s="29" t="str">
        <f t="shared" si="310"/>
        <v>07H35</v>
      </c>
      <c r="I464" s="30">
        <f t="shared" si="310"/>
        <v>2.7</v>
      </c>
      <c r="J464" s="31">
        <f t="shared" si="310"/>
        <v>42351</v>
      </c>
      <c r="K464" s="51">
        <f t="shared" si="295"/>
        <v>10944.57</v>
      </c>
    </row>
    <row r="465" spans="2:11" x14ac:dyDescent="0.25">
      <c r="B465" s="162"/>
      <c r="D465" s="47" t="str">
        <f t="shared" si="299"/>
        <v>Balanço Geral DF - Ed. de Sábado45"</v>
      </c>
      <c r="E465" s="61" t="str">
        <f t="shared" si="293"/>
        <v>Balanço Geral DF - Ed. de Sábado</v>
      </c>
      <c r="F465" s="27" t="s">
        <v>89</v>
      </c>
      <c r="G465" s="28" t="str">
        <f t="shared" ref="G465:J465" si="311">G103</f>
        <v>SÁB</v>
      </c>
      <c r="H465" s="29" t="str">
        <f t="shared" si="311"/>
        <v>13H00</v>
      </c>
      <c r="I465" s="30">
        <f t="shared" si="311"/>
        <v>4.4000000000000004</v>
      </c>
      <c r="J465" s="31">
        <f t="shared" si="311"/>
        <v>70326</v>
      </c>
      <c r="K465" s="51">
        <f t="shared" si="295"/>
        <v>10944.57</v>
      </c>
    </row>
    <row r="466" spans="2:11" x14ac:dyDescent="0.25">
      <c r="B466" s="162"/>
      <c r="D466" s="47" t="str">
        <f t="shared" si="299"/>
        <v>Cine Aventura45"</v>
      </c>
      <c r="E466" s="61" t="str">
        <f t="shared" si="293"/>
        <v>Cine Aventura</v>
      </c>
      <c r="F466" s="27" t="s">
        <v>89</v>
      </c>
      <c r="G466" s="28" t="str">
        <f t="shared" ref="G466:J466" si="312">G104</f>
        <v>SÁB</v>
      </c>
      <c r="H466" s="29" t="str">
        <f t="shared" si="312"/>
        <v>15H00</v>
      </c>
      <c r="I466" s="30">
        <f t="shared" si="312"/>
        <v>3.6</v>
      </c>
      <c r="J466" s="31">
        <f t="shared" si="312"/>
        <v>59835</v>
      </c>
      <c r="K466" s="51">
        <f t="shared" si="295"/>
        <v>10944.57</v>
      </c>
    </row>
    <row r="467" spans="2:11" x14ac:dyDescent="0.25">
      <c r="B467" s="162"/>
      <c r="D467" s="47" t="str">
        <f t="shared" si="299"/>
        <v>Cidade Alerta - Ed. de Sábado 145"</v>
      </c>
      <c r="E467" s="61" t="str">
        <f t="shared" si="293"/>
        <v>Cidade Alerta - Ed. de Sábado 1</v>
      </c>
      <c r="F467" s="27" t="s">
        <v>89</v>
      </c>
      <c r="G467" s="28" t="str">
        <f t="shared" ref="G467:J467" si="313">G105</f>
        <v>SÁB</v>
      </c>
      <c r="H467" s="29" t="str">
        <f t="shared" si="313"/>
        <v>17H00</v>
      </c>
      <c r="I467" s="30">
        <f t="shared" si="313"/>
        <v>3.9</v>
      </c>
      <c r="J467" s="31">
        <f t="shared" si="313"/>
        <v>62555</v>
      </c>
      <c r="K467" s="51">
        <f t="shared" si="295"/>
        <v>10944.57</v>
      </c>
    </row>
    <row r="468" spans="2:11" x14ac:dyDescent="0.25">
      <c r="B468" s="162"/>
      <c r="D468" s="47" t="str">
        <f t="shared" si="299"/>
        <v>Jornal da Record - Ed. de Sábado45"</v>
      </c>
      <c r="E468" s="61" t="str">
        <f t="shared" si="293"/>
        <v>Jornal da Record - Ed. de Sábado</v>
      </c>
      <c r="F468" s="27" t="s">
        <v>89</v>
      </c>
      <c r="G468" s="28" t="str">
        <f t="shared" ref="G468:J468" si="314">G106</f>
        <v>SÁB</v>
      </c>
      <c r="H468" s="29" t="str">
        <f t="shared" si="314"/>
        <v>19H45</v>
      </c>
      <c r="I468" s="30">
        <f t="shared" si="314"/>
        <v>5.0999999999999996</v>
      </c>
      <c r="J468" s="31">
        <f t="shared" si="314"/>
        <v>84702</v>
      </c>
      <c r="K468" s="51">
        <f t="shared" si="295"/>
        <v>10944.57</v>
      </c>
    </row>
    <row r="469" spans="2:11" x14ac:dyDescent="0.25">
      <c r="B469" s="162"/>
      <c r="D469" s="47" t="str">
        <f t="shared" si="299"/>
        <v>Cidade Alerta - Ed. de Sábado 245"</v>
      </c>
      <c r="E469" s="61" t="str">
        <f t="shared" si="293"/>
        <v>Cidade Alerta - Ed. de Sábado 2</v>
      </c>
      <c r="F469" s="27" t="s">
        <v>89</v>
      </c>
      <c r="G469" s="28" t="str">
        <f t="shared" ref="G469:J469" si="315">G107</f>
        <v>SÁB</v>
      </c>
      <c r="H469" s="29" t="str">
        <f t="shared" si="315"/>
        <v>21H00</v>
      </c>
      <c r="I469" s="30">
        <f t="shared" si="315"/>
        <v>4</v>
      </c>
      <c r="J469" s="31">
        <f t="shared" si="315"/>
        <v>66052</v>
      </c>
      <c r="K469" s="51">
        <f t="shared" si="295"/>
        <v>10944.57</v>
      </c>
    </row>
    <row r="470" spans="2:11" x14ac:dyDescent="0.25">
      <c r="B470" s="162"/>
      <c r="D470" s="47" t="str">
        <f t="shared" si="299"/>
        <v>Super Tela45"</v>
      </c>
      <c r="E470" s="61" t="str">
        <f t="shared" si="293"/>
        <v>Super Tela</v>
      </c>
      <c r="F470" s="27" t="s">
        <v>89</v>
      </c>
      <c r="G470" s="28" t="str">
        <f t="shared" ref="G470:J470" si="316">G108</f>
        <v>SÁB</v>
      </c>
      <c r="H470" s="29" t="str">
        <f t="shared" si="316"/>
        <v>23H15</v>
      </c>
      <c r="I470" s="30">
        <f t="shared" si="316"/>
        <v>2.7</v>
      </c>
      <c r="J470" s="31">
        <f t="shared" si="316"/>
        <v>39243</v>
      </c>
      <c r="K470" s="51">
        <f t="shared" si="295"/>
        <v>10944.57</v>
      </c>
    </row>
    <row r="471" spans="2:11" x14ac:dyDescent="0.25">
      <c r="B471" s="162"/>
      <c r="D471" s="47" t="str">
        <f t="shared" si="299"/>
        <v>Agro Record DF45"</v>
      </c>
      <c r="E471" s="61" t="str">
        <f t="shared" si="293"/>
        <v>Agro Record DF</v>
      </c>
      <c r="F471" s="27" t="s">
        <v>89</v>
      </c>
      <c r="G471" s="28" t="str">
        <f t="shared" ref="G471:J471" si="317">G109</f>
        <v>DOM</v>
      </c>
      <c r="H471" s="29" t="str">
        <f t="shared" si="317"/>
        <v>09H00</v>
      </c>
      <c r="I471" s="30">
        <f t="shared" si="317"/>
        <v>0.9</v>
      </c>
      <c r="J471" s="31">
        <f t="shared" si="317"/>
        <v>15153</v>
      </c>
      <c r="K471" s="51">
        <f t="shared" si="295"/>
        <v>10944.57</v>
      </c>
    </row>
    <row r="472" spans="2:11" x14ac:dyDescent="0.25">
      <c r="B472" s="162"/>
      <c r="D472" s="47" t="str">
        <f t="shared" si="299"/>
        <v>Auto Record45"</v>
      </c>
      <c r="E472" s="61" t="str">
        <f t="shared" si="293"/>
        <v>Auto Record</v>
      </c>
      <c r="F472" s="27" t="s">
        <v>89</v>
      </c>
      <c r="G472" s="28" t="str">
        <f t="shared" ref="G472:J472" si="318">G110</f>
        <v>DOM</v>
      </c>
      <c r="H472" s="29" t="str">
        <f t="shared" si="318"/>
        <v>09H40</v>
      </c>
      <c r="I472" s="30">
        <f t="shared" si="318"/>
        <v>1.5</v>
      </c>
      <c r="J472" s="31">
        <f t="shared" si="318"/>
        <v>24478</v>
      </c>
      <c r="K472" s="51">
        <f t="shared" si="295"/>
        <v>10944.57</v>
      </c>
    </row>
    <row r="473" spans="2:11" x14ac:dyDescent="0.25">
      <c r="B473" s="162"/>
      <c r="D473" s="47" t="str">
        <f t="shared" si="299"/>
        <v>Record Teen: Todo mundo odeia o Cris45"</v>
      </c>
      <c r="E473" s="61" t="str">
        <f t="shared" si="293"/>
        <v>Record Teen: Todo mundo odeia o Cris</v>
      </c>
      <c r="F473" s="27" t="s">
        <v>89</v>
      </c>
      <c r="G473" s="28" t="str">
        <f t="shared" ref="G473:J473" si="319">G111</f>
        <v>DOM</v>
      </c>
      <c r="H473" s="29" t="str">
        <f t="shared" si="319"/>
        <v>11H00</v>
      </c>
      <c r="I473" s="30">
        <f t="shared" si="319"/>
        <v>2.2000000000000002</v>
      </c>
      <c r="J473" s="31">
        <f t="shared" si="319"/>
        <v>37300</v>
      </c>
      <c r="K473" s="51">
        <f t="shared" si="295"/>
        <v>10944.57</v>
      </c>
    </row>
    <row r="474" spans="2:11" x14ac:dyDescent="0.25">
      <c r="B474" s="162"/>
      <c r="D474" s="47" t="str">
        <f t="shared" si="299"/>
        <v>Record Teen: Eu, a patroa e as crianças45"</v>
      </c>
      <c r="E474" s="61" t="str">
        <f t="shared" si="293"/>
        <v>Record Teen: Eu, a patroa e as crianças</v>
      </c>
      <c r="F474" s="27" t="s">
        <v>89</v>
      </c>
      <c r="G474" s="28" t="str">
        <f t="shared" ref="G474:J474" si="320">G112</f>
        <v>DOM</v>
      </c>
      <c r="H474" s="29" t="str">
        <f t="shared" si="320"/>
        <v>12H15</v>
      </c>
      <c r="I474" s="30">
        <f t="shared" si="320"/>
        <v>2.5</v>
      </c>
      <c r="J474" s="31">
        <f t="shared" si="320"/>
        <v>40797</v>
      </c>
      <c r="K474" s="51">
        <f t="shared" si="295"/>
        <v>10944.57</v>
      </c>
    </row>
    <row r="475" spans="2:11" x14ac:dyDescent="0.25">
      <c r="B475" s="162"/>
      <c r="D475" s="47" t="str">
        <f t="shared" si="299"/>
        <v>Cine Maior45"</v>
      </c>
      <c r="E475" s="61" t="str">
        <f t="shared" si="293"/>
        <v>Cine Maior</v>
      </c>
      <c r="F475" s="27" t="s">
        <v>89</v>
      </c>
      <c r="G475" s="28" t="str">
        <f t="shared" ref="G475:J475" si="321">G113</f>
        <v>DOM</v>
      </c>
      <c r="H475" s="29" t="str">
        <f t="shared" si="321"/>
        <v>14H00</v>
      </c>
      <c r="I475" s="30">
        <f t="shared" si="321"/>
        <v>3.4</v>
      </c>
      <c r="J475" s="31">
        <f t="shared" si="321"/>
        <v>52841</v>
      </c>
      <c r="K475" s="51">
        <f t="shared" si="295"/>
        <v>10944.57</v>
      </c>
    </row>
    <row r="476" spans="2:11" x14ac:dyDescent="0.25">
      <c r="B476" s="162"/>
      <c r="D476" s="47" t="str">
        <f t="shared" si="299"/>
        <v>Power Couple Ed. Domingo45"</v>
      </c>
      <c r="E476" s="61" t="str">
        <f t="shared" si="293"/>
        <v>Power Couple Ed. Domingo</v>
      </c>
      <c r="F476" s="27" t="s">
        <v>89</v>
      </c>
      <c r="G476" s="28" t="str">
        <f t="shared" ref="G476:J476" si="322">G114</f>
        <v>DOM</v>
      </c>
      <c r="H476" s="29" t="str">
        <f t="shared" si="322"/>
        <v>14H00</v>
      </c>
      <c r="I476" s="30">
        <f t="shared" si="322"/>
        <v>2.8</v>
      </c>
      <c r="J476" s="31">
        <f t="shared" si="322"/>
        <v>41574</v>
      </c>
      <c r="K476" s="51">
        <f t="shared" si="295"/>
        <v>10944.57</v>
      </c>
    </row>
    <row r="477" spans="2:11" x14ac:dyDescent="0.25">
      <c r="B477" s="162"/>
      <c r="D477" s="47" t="str">
        <f t="shared" si="299"/>
        <v>Game dos 10045"</v>
      </c>
      <c r="E477" s="61" t="str">
        <f t="shared" si="293"/>
        <v>Game dos 100</v>
      </c>
      <c r="F477" s="27" t="s">
        <v>89</v>
      </c>
      <c r="G477" s="28" t="str">
        <f t="shared" ref="G477:J477" si="323">G115</f>
        <v>DOM</v>
      </c>
      <c r="H477" s="29" t="str">
        <f t="shared" si="323"/>
        <v>14H15</v>
      </c>
      <c r="I477" s="30">
        <f t="shared" si="323"/>
        <v>0</v>
      </c>
      <c r="J477" s="31">
        <f t="shared" si="323"/>
        <v>0</v>
      </c>
      <c r="K477" s="51">
        <f t="shared" si="295"/>
        <v>10944.57</v>
      </c>
    </row>
    <row r="478" spans="2:11" x14ac:dyDescent="0.25">
      <c r="B478" s="162"/>
      <c r="D478" s="47" t="str">
        <f t="shared" si="299"/>
        <v>Acerte ou Caia45"</v>
      </c>
      <c r="E478" s="61" t="str">
        <f t="shared" si="293"/>
        <v>Acerte ou Caia</v>
      </c>
      <c r="F478" s="27" t="s">
        <v>89</v>
      </c>
      <c r="G478" s="28" t="str">
        <f t="shared" ref="G478:J478" si="324">G116</f>
        <v>DOM</v>
      </c>
      <c r="H478" s="29" t="str">
        <f t="shared" si="324"/>
        <v>15H45</v>
      </c>
      <c r="I478" s="30">
        <f t="shared" si="324"/>
        <v>5.4</v>
      </c>
      <c r="J478" s="31">
        <f t="shared" si="324"/>
        <v>84702</v>
      </c>
      <c r="K478" s="51">
        <f t="shared" si="295"/>
        <v>10944.57</v>
      </c>
    </row>
    <row r="479" spans="2:11" x14ac:dyDescent="0.25">
      <c r="B479" s="162"/>
      <c r="D479" s="47" t="str">
        <f t="shared" si="299"/>
        <v>Love&amp;Dance45"</v>
      </c>
      <c r="E479" s="61" t="str">
        <f t="shared" si="293"/>
        <v>Love&amp;Dance</v>
      </c>
      <c r="F479" s="27" t="s">
        <v>89</v>
      </c>
      <c r="G479" s="28" t="str">
        <f t="shared" ref="G479:J479" si="325">G117</f>
        <v>DOM</v>
      </c>
      <c r="H479" s="29" t="str">
        <f t="shared" si="325"/>
        <v>18H15</v>
      </c>
      <c r="I479" s="30">
        <f t="shared" si="325"/>
        <v>4.3</v>
      </c>
      <c r="J479" s="31">
        <f t="shared" si="325"/>
        <v>68772</v>
      </c>
      <c r="K479" s="51">
        <f t="shared" si="295"/>
        <v>10944.57</v>
      </c>
    </row>
    <row r="480" spans="2:11" x14ac:dyDescent="0.25">
      <c r="B480" s="162"/>
      <c r="D480" s="47" t="str">
        <f t="shared" si="299"/>
        <v>Domingo Espetacular45"</v>
      </c>
      <c r="E480" s="61" t="str">
        <f t="shared" si="293"/>
        <v>Domingo Espetacular</v>
      </c>
      <c r="F480" s="27" t="s">
        <v>89</v>
      </c>
      <c r="G480" s="28" t="str">
        <f t="shared" ref="G480:J480" si="326">G118</f>
        <v>DOM</v>
      </c>
      <c r="H480" s="29" t="str">
        <f t="shared" si="326"/>
        <v>19H45</v>
      </c>
      <c r="I480" s="30">
        <f t="shared" si="326"/>
        <v>7.3</v>
      </c>
      <c r="J480" s="31">
        <f t="shared" si="326"/>
        <v>118505</v>
      </c>
      <c r="K480" s="51">
        <f t="shared" si="295"/>
        <v>10944.57</v>
      </c>
    </row>
    <row r="481" spans="2:11" x14ac:dyDescent="0.25">
      <c r="B481" s="162"/>
      <c r="D481" s="47" t="str">
        <f t="shared" si="299"/>
        <v>Esporte Record45"</v>
      </c>
      <c r="E481" s="61" t="str">
        <f t="shared" si="293"/>
        <v>Esporte Record</v>
      </c>
      <c r="F481" s="27" t="s">
        <v>89</v>
      </c>
      <c r="G481" s="28" t="str">
        <f t="shared" ref="G481:J481" si="327">G119</f>
        <v>DOM</v>
      </c>
      <c r="H481" s="29" t="str">
        <f t="shared" si="327"/>
        <v>23H00</v>
      </c>
      <c r="I481" s="30">
        <f t="shared" si="327"/>
        <v>2.1</v>
      </c>
      <c r="J481" s="31">
        <f t="shared" si="327"/>
        <v>31472</v>
      </c>
      <c r="K481" s="51">
        <f t="shared" si="295"/>
        <v>10944.57</v>
      </c>
    </row>
    <row r="482" spans="2:11" x14ac:dyDescent="0.25">
      <c r="B482" s="162"/>
      <c r="D482" s="64" t="str">
        <f>E482&amp;F482</f>
        <v>Série De Domingo45"</v>
      </c>
      <c r="E482" s="72" t="str">
        <f t="shared" si="293"/>
        <v>Série De Domingo</v>
      </c>
      <c r="F482" s="63" t="s">
        <v>89</v>
      </c>
      <c r="G482" s="76" t="str">
        <f t="shared" ref="G482:J482" si="328">G120</f>
        <v>DOM</v>
      </c>
      <c r="H482" s="66" t="str">
        <f t="shared" si="328"/>
        <v>00H15</v>
      </c>
      <c r="I482" s="67">
        <f t="shared" si="328"/>
        <v>1.1000000000000001</v>
      </c>
      <c r="J482" s="68">
        <f t="shared" si="328"/>
        <v>17096</v>
      </c>
      <c r="K482" s="65">
        <f t="shared" si="295"/>
        <v>10944.57</v>
      </c>
    </row>
    <row r="483" spans="2:11" x14ac:dyDescent="0.25">
      <c r="B483" s="162"/>
      <c r="D483" s="49" t="str">
        <f>E483&amp;F483</f>
        <v>DF No Ar DF60"</v>
      </c>
      <c r="E483" s="61" t="str">
        <f t="shared" ref="E483:E516" si="329">E19</f>
        <v>DF No Ar DF</v>
      </c>
      <c r="F483" s="38" t="s">
        <v>29</v>
      </c>
      <c r="G483" s="39" t="str">
        <f>G121</f>
        <v>SEG/SEX</v>
      </c>
      <c r="H483" s="39" t="str">
        <f t="shared" ref="H483:J483" si="330">H121</f>
        <v>07H00</v>
      </c>
      <c r="I483" s="39">
        <f t="shared" si="330"/>
        <v>1.7</v>
      </c>
      <c r="J483" s="84">
        <f t="shared" si="330"/>
        <v>26421</v>
      </c>
      <c r="K483" s="51">
        <f>$K$380</f>
        <v>14592.76</v>
      </c>
    </row>
    <row r="484" spans="2:11" x14ac:dyDescent="0.25">
      <c r="B484" s="162"/>
      <c r="D484" s="47" t="str">
        <f t="shared" ref="D484:D516" si="331">E484&amp;F484</f>
        <v>Fala Brasil60"</v>
      </c>
      <c r="E484" s="61" t="str">
        <f t="shared" si="329"/>
        <v>Fala Brasil</v>
      </c>
      <c r="F484" s="27" t="s">
        <v>29</v>
      </c>
      <c r="G484" s="28" t="str">
        <f t="shared" ref="G484:J484" si="332">G122</f>
        <v>SEG/SEX</v>
      </c>
      <c r="H484" s="29" t="str">
        <f t="shared" si="332"/>
        <v>08H30</v>
      </c>
      <c r="I484" s="30">
        <f t="shared" si="332"/>
        <v>2.2999999999999998</v>
      </c>
      <c r="J484" s="31">
        <f t="shared" si="332"/>
        <v>36134</v>
      </c>
      <c r="K484" s="51">
        <f t="shared" ref="K484:K516" si="333">$K$380</f>
        <v>14592.76</v>
      </c>
    </row>
    <row r="485" spans="2:11" x14ac:dyDescent="0.25">
      <c r="B485" s="162"/>
      <c r="D485" s="47" t="str">
        <f t="shared" si="331"/>
        <v>Hoje em Dia60"</v>
      </c>
      <c r="E485" s="61" t="str">
        <f t="shared" si="329"/>
        <v>Hoje em Dia</v>
      </c>
      <c r="F485" s="27" t="s">
        <v>29</v>
      </c>
      <c r="G485" s="28" t="str">
        <f t="shared" ref="G485:J485" si="334">G123</f>
        <v>SEG/SEX</v>
      </c>
      <c r="H485" s="29" t="str">
        <f t="shared" si="334"/>
        <v>09H30</v>
      </c>
      <c r="I485" s="30">
        <f t="shared" si="334"/>
        <v>2.4</v>
      </c>
      <c r="J485" s="31">
        <f t="shared" si="334"/>
        <v>38465</v>
      </c>
      <c r="K485" s="51">
        <f t="shared" si="333"/>
        <v>14592.76</v>
      </c>
    </row>
    <row r="486" spans="2:11" x14ac:dyDescent="0.25">
      <c r="B486" s="162"/>
      <c r="D486" s="47" t="str">
        <f t="shared" si="331"/>
        <v>Balanço Geral DF60"</v>
      </c>
      <c r="E486" s="61" t="str">
        <f t="shared" si="329"/>
        <v>Balanço Geral DF</v>
      </c>
      <c r="F486" s="27" t="s">
        <v>29</v>
      </c>
      <c r="G486" s="28" t="str">
        <f t="shared" ref="G486:J486" si="335">G124</f>
        <v>SEG/SEX</v>
      </c>
      <c r="H486" s="29" t="str">
        <f t="shared" si="335"/>
        <v>11H30</v>
      </c>
      <c r="I486" s="30">
        <f t="shared" si="335"/>
        <v>5.5</v>
      </c>
      <c r="J486" s="31">
        <f t="shared" si="335"/>
        <v>87033</v>
      </c>
      <c r="K486" s="51">
        <f t="shared" si="333"/>
        <v>14592.76</v>
      </c>
    </row>
    <row r="487" spans="2:11" x14ac:dyDescent="0.25">
      <c r="B487" s="162"/>
      <c r="D487" s="47" t="str">
        <f t="shared" si="331"/>
        <v>Novela da tarde I60"</v>
      </c>
      <c r="E487" s="61" t="str">
        <f t="shared" si="329"/>
        <v>Novela da tarde I</v>
      </c>
      <c r="F487" s="27" t="s">
        <v>29</v>
      </c>
      <c r="G487" s="28" t="str">
        <f t="shared" ref="G487:J487" si="336">G125</f>
        <v>SEG/SEX</v>
      </c>
      <c r="H487" s="29" t="str">
        <f t="shared" si="336"/>
        <v>15H30</v>
      </c>
      <c r="I487" s="30">
        <f t="shared" si="336"/>
        <v>4.4000000000000004</v>
      </c>
      <c r="J487" s="31">
        <f t="shared" si="336"/>
        <v>66829</v>
      </c>
      <c r="K487" s="51">
        <f t="shared" si="333"/>
        <v>14592.76</v>
      </c>
    </row>
    <row r="488" spans="2:11" x14ac:dyDescent="0.25">
      <c r="B488" s="162"/>
      <c r="D488" s="47" t="str">
        <f t="shared" si="331"/>
        <v>Cidade Alerta60"</v>
      </c>
      <c r="E488" s="61" t="str">
        <f t="shared" si="329"/>
        <v>Cidade Alerta</v>
      </c>
      <c r="F488" s="27" t="s">
        <v>29</v>
      </c>
      <c r="G488" s="28" t="str">
        <f t="shared" ref="G488:J488" si="337">G126</f>
        <v>SEG/SEX</v>
      </c>
      <c r="H488" s="29" t="str">
        <f t="shared" si="337"/>
        <v>16H30</v>
      </c>
      <c r="I488" s="30">
        <f t="shared" si="337"/>
        <v>4.8</v>
      </c>
      <c r="J488" s="31">
        <f t="shared" si="337"/>
        <v>75765</v>
      </c>
      <c r="K488" s="51">
        <f t="shared" si="333"/>
        <v>14592.76</v>
      </c>
    </row>
    <row r="489" spans="2:11" ht="15.75" thickBot="1" x14ac:dyDescent="0.3">
      <c r="B489" s="162"/>
      <c r="D489" s="47" t="str">
        <f t="shared" si="331"/>
        <v>Cidade Alerta DF60"</v>
      </c>
      <c r="E489" s="61" t="str">
        <f t="shared" si="329"/>
        <v>Cidade Alerta DF</v>
      </c>
      <c r="F489" s="27" t="s">
        <v>29</v>
      </c>
      <c r="G489" s="28" t="str">
        <f t="shared" ref="G489:J489" si="338">G127</f>
        <v>SEG/SEX</v>
      </c>
      <c r="H489" s="29" t="str">
        <f t="shared" si="338"/>
        <v>18H00</v>
      </c>
      <c r="I489" s="30">
        <f t="shared" si="338"/>
        <v>7.4</v>
      </c>
      <c r="J489" s="31">
        <f t="shared" si="338"/>
        <v>120059</v>
      </c>
      <c r="K489" s="51">
        <f t="shared" si="333"/>
        <v>14592.76</v>
      </c>
    </row>
    <row r="490" spans="2:11" ht="15.75" thickBot="1" x14ac:dyDescent="0.3">
      <c r="B490" s="162"/>
      <c r="C490" s="79"/>
      <c r="D490" s="47" t="str">
        <f t="shared" si="331"/>
        <v>DF Record60"</v>
      </c>
      <c r="E490" s="61" t="str">
        <f t="shared" si="329"/>
        <v>DF Record</v>
      </c>
      <c r="F490" s="27" t="s">
        <v>29</v>
      </c>
      <c r="G490" s="28" t="str">
        <f t="shared" ref="G490:J490" si="339">G128</f>
        <v>SEG/SEX</v>
      </c>
      <c r="H490" s="29" t="str">
        <f t="shared" si="339"/>
        <v>19H15</v>
      </c>
      <c r="I490" s="30">
        <f t="shared" si="339"/>
        <v>7.3</v>
      </c>
      <c r="J490" s="31">
        <f t="shared" si="339"/>
        <v>118505</v>
      </c>
      <c r="K490" s="51">
        <f t="shared" si="333"/>
        <v>14592.76</v>
      </c>
    </row>
    <row r="491" spans="2:11" ht="15.75" thickBot="1" x14ac:dyDescent="0.3">
      <c r="B491" s="162"/>
      <c r="C491" s="168" t="s">
        <v>32</v>
      </c>
      <c r="D491" s="47" t="str">
        <f t="shared" si="331"/>
        <v>Jornal da Record60"</v>
      </c>
      <c r="E491" s="61" t="str">
        <f t="shared" si="329"/>
        <v>Jornal da Record</v>
      </c>
      <c r="F491" s="27" t="s">
        <v>29</v>
      </c>
      <c r="G491" s="28" t="str">
        <f t="shared" ref="G491:J491" si="340">G129</f>
        <v>SEG/SEX</v>
      </c>
      <c r="H491" s="29" t="str">
        <f t="shared" si="340"/>
        <v>19H55</v>
      </c>
      <c r="I491" s="30">
        <f t="shared" si="340"/>
        <v>7.7</v>
      </c>
      <c r="J491" s="31">
        <f t="shared" si="340"/>
        <v>125110</v>
      </c>
      <c r="K491" s="51">
        <f t="shared" si="333"/>
        <v>14592.76</v>
      </c>
    </row>
    <row r="492" spans="2:11" ht="15.75" thickBot="1" x14ac:dyDescent="0.3">
      <c r="B492" s="162"/>
      <c r="C492" s="168"/>
      <c r="D492" s="47" t="str">
        <f t="shared" si="331"/>
        <v>Novela 3 60"</v>
      </c>
      <c r="E492" s="61" t="str">
        <f t="shared" si="329"/>
        <v xml:space="preserve">Novela 3 </v>
      </c>
      <c r="F492" s="27" t="s">
        <v>29</v>
      </c>
      <c r="G492" s="28" t="str">
        <f t="shared" ref="G492:J492" si="341">G130</f>
        <v>SEG/SEX</v>
      </c>
      <c r="H492" s="29" t="str">
        <f t="shared" si="341"/>
        <v>21H00</v>
      </c>
      <c r="I492" s="30">
        <f t="shared" si="341"/>
        <v>7</v>
      </c>
      <c r="J492" s="31">
        <f t="shared" si="341"/>
        <v>115008</v>
      </c>
      <c r="K492" s="51">
        <f t="shared" si="333"/>
        <v>14592.76</v>
      </c>
    </row>
    <row r="493" spans="2:11" ht="15.75" thickBot="1" x14ac:dyDescent="0.3">
      <c r="B493" s="162"/>
      <c r="C493" s="168"/>
      <c r="D493" s="47" t="str">
        <f t="shared" si="331"/>
        <v>Novela 22H60"</v>
      </c>
      <c r="E493" s="61" t="str">
        <f t="shared" si="329"/>
        <v>Novela 22H</v>
      </c>
      <c r="F493" s="27" t="s">
        <v>29</v>
      </c>
      <c r="G493" s="28" t="str">
        <f t="shared" ref="G493:J493" si="342">G131</f>
        <v>SEG/SEX</v>
      </c>
      <c r="H493" s="29" t="str">
        <f t="shared" si="342"/>
        <v>22H00</v>
      </c>
      <c r="I493" s="30">
        <f t="shared" si="342"/>
        <v>5.5</v>
      </c>
      <c r="J493" s="31">
        <f t="shared" si="342"/>
        <v>91307</v>
      </c>
      <c r="K493" s="51">
        <f t="shared" si="333"/>
        <v>14592.76</v>
      </c>
    </row>
    <row r="494" spans="2:11" ht="15.75" thickBot="1" x14ac:dyDescent="0.3">
      <c r="B494" s="162"/>
      <c r="C494" s="168"/>
      <c r="D494" s="47" t="str">
        <f t="shared" si="331"/>
        <v>A Fazenda60"</v>
      </c>
      <c r="E494" s="61" t="str">
        <f t="shared" si="329"/>
        <v>A Fazenda</v>
      </c>
      <c r="F494" s="27" t="s">
        <v>29</v>
      </c>
      <c r="G494" s="28" t="str">
        <f t="shared" ref="G494:J494" si="343">G132</f>
        <v>SEG/DOM</v>
      </c>
      <c r="H494" s="29" t="str">
        <f t="shared" si="343"/>
        <v>22H30</v>
      </c>
      <c r="I494" s="30">
        <f t="shared" si="343"/>
        <v>5.3</v>
      </c>
      <c r="J494" s="31">
        <f t="shared" si="343"/>
        <v>81156</v>
      </c>
      <c r="K494" s="51">
        <f t="shared" si="333"/>
        <v>14592.76</v>
      </c>
    </row>
    <row r="495" spans="2:11" x14ac:dyDescent="0.25">
      <c r="B495" s="162"/>
      <c r="D495" s="47" t="str">
        <f t="shared" si="331"/>
        <v>Série Prémium60"</v>
      </c>
      <c r="E495" s="61" t="str">
        <f t="shared" si="329"/>
        <v>Série Prémium</v>
      </c>
      <c r="F495" s="27" t="s">
        <v>29</v>
      </c>
      <c r="G495" s="28" t="str">
        <f t="shared" ref="G495:J495" si="344">G133</f>
        <v>SEG/SEX</v>
      </c>
      <c r="H495" s="29" t="str">
        <f t="shared" si="344"/>
        <v>23H45</v>
      </c>
      <c r="I495" s="30">
        <f t="shared" si="344"/>
        <v>2.5</v>
      </c>
      <c r="J495" s="31">
        <f t="shared" si="344"/>
        <v>35746</v>
      </c>
      <c r="K495" s="51">
        <f t="shared" si="333"/>
        <v>14592.76</v>
      </c>
    </row>
    <row r="496" spans="2:11" x14ac:dyDescent="0.25">
      <c r="B496" s="162"/>
      <c r="D496" s="47" t="str">
        <f t="shared" si="331"/>
        <v>Quilos Mortais60"</v>
      </c>
      <c r="E496" s="61" t="str">
        <f t="shared" si="329"/>
        <v>Quilos Mortais</v>
      </c>
      <c r="F496" s="27" t="s">
        <v>29</v>
      </c>
      <c r="G496" s="28" t="str">
        <f t="shared" ref="G496:J496" si="345">G134</f>
        <v>SEG/SEX</v>
      </c>
      <c r="H496" s="29" t="str">
        <f t="shared" si="345"/>
        <v>23H15</v>
      </c>
      <c r="I496" s="30">
        <f t="shared" si="345"/>
        <v>4.0999999999999996</v>
      </c>
      <c r="J496" s="31">
        <f t="shared" si="345"/>
        <v>63721</v>
      </c>
      <c r="K496" s="51">
        <f t="shared" si="333"/>
        <v>14592.76</v>
      </c>
    </row>
    <row r="497" spans="2:11" x14ac:dyDescent="0.25">
      <c r="B497" s="162"/>
      <c r="D497" s="47" t="str">
        <f t="shared" si="331"/>
        <v>Brasil Caminhoneiro60"</v>
      </c>
      <c r="E497" s="61" t="str">
        <f t="shared" si="329"/>
        <v>Brasil Caminhoneiro</v>
      </c>
      <c r="F497" s="27" t="s">
        <v>29</v>
      </c>
      <c r="G497" s="28" t="str">
        <f t="shared" ref="G497:J497" si="346">G135</f>
        <v>SÁB</v>
      </c>
      <c r="H497" s="29" t="str">
        <f t="shared" si="346"/>
        <v>07H00</v>
      </c>
      <c r="I497" s="30">
        <f t="shared" si="346"/>
        <v>0.7</v>
      </c>
      <c r="J497" s="31">
        <f t="shared" si="346"/>
        <v>11656</v>
      </c>
      <c r="K497" s="51">
        <f t="shared" si="333"/>
        <v>14592.76</v>
      </c>
    </row>
    <row r="498" spans="2:11" x14ac:dyDescent="0.25">
      <c r="B498" s="162"/>
      <c r="D498" s="47" t="str">
        <f t="shared" si="331"/>
        <v>Fala Brasil - Ed. de Sábado60"</v>
      </c>
      <c r="E498" s="61" t="str">
        <f t="shared" si="329"/>
        <v>Fala Brasil - Ed. de Sábado</v>
      </c>
      <c r="F498" s="27" t="s">
        <v>29</v>
      </c>
      <c r="G498" s="28" t="str">
        <f t="shared" ref="G498:J498" si="347">G136</f>
        <v>SÁB</v>
      </c>
      <c r="H498" s="29" t="str">
        <f t="shared" si="347"/>
        <v>07H35</v>
      </c>
      <c r="I498" s="30">
        <f t="shared" si="347"/>
        <v>2.7</v>
      </c>
      <c r="J498" s="31">
        <f t="shared" si="347"/>
        <v>42351</v>
      </c>
      <c r="K498" s="51">
        <f t="shared" si="333"/>
        <v>14592.76</v>
      </c>
    </row>
    <row r="499" spans="2:11" x14ac:dyDescent="0.25">
      <c r="B499" s="162"/>
      <c r="D499" s="47" t="str">
        <f t="shared" si="331"/>
        <v>Balanço Geral DF - Ed. de Sábado60"</v>
      </c>
      <c r="E499" s="61" t="str">
        <f t="shared" si="329"/>
        <v>Balanço Geral DF - Ed. de Sábado</v>
      </c>
      <c r="F499" s="27" t="s">
        <v>29</v>
      </c>
      <c r="G499" s="28" t="str">
        <f t="shared" ref="G499:J499" si="348">G137</f>
        <v>SÁB</v>
      </c>
      <c r="H499" s="29" t="str">
        <f t="shared" si="348"/>
        <v>13H00</v>
      </c>
      <c r="I499" s="30">
        <f t="shared" si="348"/>
        <v>4.4000000000000004</v>
      </c>
      <c r="J499" s="31">
        <f t="shared" si="348"/>
        <v>70326</v>
      </c>
      <c r="K499" s="51">
        <f t="shared" si="333"/>
        <v>14592.76</v>
      </c>
    </row>
    <row r="500" spans="2:11" x14ac:dyDescent="0.25">
      <c r="B500" s="162"/>
      <c r="D500" s="47" t="str">
        <f t="shared" si="331"/>
        <v>Cine Aventura60"</v>
      </c>
      <c r="E500" s="61" t="str">
        <f t="shared" si="329"/>
        <v>Cine Aventura</v>
      </c>
      <c r="F500" s="27" t="s">
        <v>29</v>
      </c>
      <c r="G500" s="28" t="str">
        <f t="shared" ref="G500:J500" si="349">G138</f>
        <v>SÁB</v>
      </c>
      <c r="H500" s="29" t="str">
        <f t="shared" si="349"/>
        <v>15H00</v>
      </c>
      <c r="I500" s="30">
        <f t="shared" si="349"/>
        <v>3.6</v>
      </c>
      <c r="J500" s="31">
        <f t="shared" si="349"/>
        <v>59835</v>
      </c>
      <c r="K500" s="51">
        <f t="shared" si="333"/>
        <v>14592.76</v>
      </c>
    </row>
    <row r="501" spans="2:11" x14ac:dyDescent="0.25">
      <c r="B501" s="162"/>
      <c r="D501" s="47" t="str">
        <f t="shared" si="331"/>
        <v>Cidade Alerta - Ed. de Sábado 160"</v>
      </c>
      <c r="E501" s="61" t="str">
        <f t="shared" si="329"/>
        <v>Cidade Alerta - Ed. de Sábado 1</v>
      </c>
      <c r="F501" s="27" t="s">
        <v>29</v>
      </c>
      <c r="G501" s="28" t="str">
        <f t="shared" ref="G501:J501" si="350">G139</f>
        <v>SÁB</v>
      </c>
      <c r="H501" s="29" t="str">
        <f t="shared" si="350"/>
        <v>17H00</v>
      </c>
      <c r="I501" s="30">
        <f t="shared" si="350"/>
        <v>3.9</v>
      </c>
      <c r="J501" s="31">
        <f t="shared" si="350"/>
        <v>62555</v>
      </c>
      <c r="K501" s="51">
        <f t="shared" si="333"/>
        <v>14592.76</v>
      </c>
    </row>
    <row r="502" spans="2:11" x14ac:dyDescent="0.25">
      <c r="B502" s="162"/>
      <c r="D502" s="47" t="str">
        <f t="shared" si="331"/>
        <v>Jornal da Record - Ed. de Sábado60"</v>
      </c>
      <c r="E502" s="61" t="str">
        <f t="shared" si="329"/>
        <v>Jornal da Record - Ed. de Sábado</v>
      </c>
      <c r="F502" s="27" t="s">
        <v>29</v>
      </c>
      <c r="G502" s="28" t="str">
        <f t="shared" ref="G502:J502" si="351">G140</f>
        <v>SÁB</v>
      </c>
      <c r="H502" s="29" t="str">
        <f t="shared" si="351"/>
        <v>19H45</v>
      </c>
      <c r="I502" s="30">
        <f t="shared" si="351"/>
        <v>5.0999999999999996</v>
      </c>
      <c r="J502" s="31">
        <f t="shared" si="351"/>
        <v>84702</v>
      </c>
      <c r="K502" s="51">
        <f t="shared" si="333"/>
        <v>14592.76</v>
      </c>
    </row>
    <row r="503" spans="2:11" x14ac:dyDescent="0.25">
      <c r="B503" s="162"/>
      <c r="C503" s="91"/>
      <c r="D503" s="47" t="str">
        <f t="shared" si="331"/>
        <v>Cidade Alerta - Ed. de Sábado 260"</v>
      </c>
      <c r="E503" s="61" t="str">
        <f t="shared" si="329"/>
        <v>Cidade Alerta - Ed. de Sábado 2</v>
      </c>
      <c r="F503" s="27" t="s">
        <v>29</v>
      </c>
      <c r="G503" s="28" t="str">
        <f t="shared" ref="G503:J503" si="352">G141</f>
        <v>SÁB</v>
      </c>
      <c r="H503" s="29" t="str">
        <f t="shared" si="352"/>
        <v>21H00</v>
      </c>
      <c r="I503" s="30">
        <f t="shared" si="352"/>
        <v>4</v>
      </c>
      <c r="J503" s="31">
        <f t="shared" si="352"/>
        <v>66052</v>
      </c>
      <c r="K503" s="51">
        <f t="shared" si="333"/>
        <v>14592.76</v>
      </c>
    </row>
    <row r="504" spans="2:11" x14ac:dyDescent="0.25">
      <c r="B504" s="162"/>
      <c r="D504" s="47" t="str">
        <f t="shared" si="331"/>
        <v>Super Tela60"</v>
      </c>
      <c r="E504" s="61" t="str">
        <f t="shared" si="329"/>
        <v>Super Tela</v>
      </c>
      <c r="F504" s="27" t="s">
        <v>29</v>
      </c>
      <c r="G504" s="28" t="str">
        <f t="shared" ref="G504:J504" si="353">G142</f>
        <v>SÁB</v>
      </c>
      <c r="H504" s="29" t="str">
        <f t="shared" si="353"/>
        <v>23H15</v>
      </c>
      <c r="I504" s="30">
        <f t="shared" si="353"/>
        <v>2.7</v>
      </c>
      <c r="J504" s="31">
        <f t="shared" si="353"/>
        <v>39243</v>
      </c>
      <c r="K504" s="51">
        <f t="shared" si="333"/>
        <v>14592.76</v>
      </c>
    </row>
    <row r="505" spans="2:11" x14ac:dyDescent="0.25">
      <c r="B505" s="162"/>
      <c r="D505" s="47" t="str">
        <f t="shared" si="331"/>
        <v>Agro Record DF60"</v>
      </c>
      <c r="E505" s="61" t="str">
        <f t="shared" si="329"/>
        <v>Agro Record DF</v>
      </c>
      <c r="F505" s="27" t="s">
        <v>29</v>
      </c>
      <c r="G505" s="28" t="str">
        <f t="shared" ref="G505:J505" si="354">G143</f>
        <v>DOM</v>
      </c>
      <c r="H505" s="29" t="str">
        <f t="shared" si="354"/>
        <v>09H00</v>
      </c>
      <c r="I505" s="30">
        <f t="shared" si="354"/>
        <v>0.9</v>
      </c>
      <c r="J505" s="31">
        <f t="shared" si="354"/>
        <v>15153</v>
      </c>
      <c r="K505" s="51">
        <f t="shared" si="333"/>
        <v>14592.76</v>
      </c>
    </row>
    <row r="506" spans="2:11" x14ac:dyDescent="0.25">
      <c r="B506" s="162"/>
      <c r="D506" s="47" t="str">
        <f t="shared" si="331"/>
        <v>Auto Record60"</v>
      </c>
      <c r="E506" s="61" t="str">
        <f t="shared" si="329"/>
        <v>Auto Record</v>
      </c>
      <c r="F506" s="27" t="s">
        <v>29</v>
      </c>
      <c r="G506" s="28" t="str">
        <f t="shared" ref="G506:J506" si="355">G144</f>
        <v>DOM</v>
      </c>
      <c r="H506" s="29" t="str">
        <f t="shared" si="355"/>
        <v>09H40</v>
      </c>
      <c r="I506" s="30">
        <f t="shared" si="355"/>
        <v>1.5</v>
      </c>
      <c r="J506" s="31">
        <f t="shared" si="355"/>
        <v>24478</v>
      </c>
      <c r="K506" s="51">
        <f t="shared" si="333"/>
        <v>14592.76</v>
      </c>
    </row>
    <row r="507" spans="2:11" x14ac:dyDescent="0.25">
      <c r="B507" s="162"/>
      <c r="D507" s="47" t="str">
        <f t="shared" si="331"/>
        <v>Record Teen: Todo mundo odeia o Cris60"</v>
      </c>
      <c r="E507" s="61" t="str">
        <f t="shared" si="329"/>
        <v>Record Teen: Todo mundo odeia o Cris</v>
      </c>
      <c r="F507" s="27" t="s">
        <v>29</v>
      </c>
      <c r="G507" s="28" t="str">
        <f t="shared" ref="G507:J507" si="356">G145</f>
        <v>DOM</v>
      </c>
      <c r="H507" s="29" t="str">
        <f t="shared" si="356"/>
        <v>11H00</v>
      </c>
      <c r="I507" s="30">
        <f t="shared" si="356"/>
        <v>2.2000000000000002</v>
      </c>
      <c r="J507" s="31">
        <f t="shared" si="356"/>
        <v>37300</v>
      </c>
      <c r="K507" s="51">
        <f t="shared" si="333"/>
        <v>14592.76</v>
      </c>
    </row>
    <row r="508" spans="2:11" x14ac:dyDescent="0.25">
      <c r="B508" s="162"/>
      <c r="D508" s="47" t="str">
        <f t="shared" si="331"/>
        <v>Record Teen: Eu, a patroa e as crianças60"</v>
      </c>
      <c r="E508" s="61" t="str">
        <f t="shared" si="329"/>
        <v>Record Teen: Eu, a patroa e as crianças</v>
      </c>
      <c r="F508" s="27" t="s">
        <v>29</v>
      </c>
      <c r="G508" s="28" t="str">
        <f t="shared" ref="G508:J508" si="357">G146</f>
        <v>DOM</v>
      </c>
      <c r="H508" s="29" t="str">
        <f t="shared" si="357"/>
        <v>12H15</v>
      </c>
      <c r="I508" s="30">
        <f t="shared" si="357"/>
        <v>2.5</v>
      </c>
      <c r="J508" s="31">
        <f t="shared" si="357"/>
        <v>40797</v>
      </c>
      <c r="K508" s="51">
        <f t="shared" si="333"/>
        <v>14592.76</v>
      </c>
    </row>
    <row r="509" spans="2:11" x14ac:dyDescent="0.25">
      <c r="B509" s="162"/>
      <c r="D509" s="47" t="str">
        <f t="shared" si="331"/>
        <v>Cine Maior60"</v>
      </c>
      <c r="E509" s="61" t="str">
        <f t="shared" si="329"/>
        <v>Cine Maior</v>
      </c>
      <c r="F509" s="27" t="s">
        <v>29</v>
      </c>
      <c r="G509" s="28" t="str">
        <f t="shared" ref="G509:J509" si="358">G147</f>
        <v>DOM</v>
      </c>
      <c r="H509" s="29" t="str">
        <f t="shared" si="358"/>
        <v>14H00</v>
      </c>
      <c r="I509" s="30">
        <f t="shared" si="358"/>
        <v>3.4</v>
      </c>
      <c r="J509" s="31">
        <f t="shared" si="358"/>
        <v>52841</v>
      </c>
      <c r="K509" s="51">
        <f t="shared" si="333"/>
        <v>14592.76</v>
      </c>
    </row>
    <row r="510" spans="2:11" x14ac:dyDescent="0.25">
      <c r="B510" s="162"/>
      <c r="D510" s="47" t="str">
        <f t="shared" si="331"/>
        <v>Power Couple Ed. Domingo60"</v>
      </c>
      <c r="E510" s="61" t="str">
        <f t="shared" si="329"/>
        <v>Power Couple Ed. Domingo</v>
      </c>
      <c r="F510" s="27" t="s">
        <v>29</v>
      </c>
      <c r="G510" s="28" t="str">
        <f t="shared" ref="G510:J510" si="359">G148</f>
        <v>DOM</v>
      </c>
      <c r="H510" s="29" t="str">
        <f t="shared" si="359"/>
        <v>14H00</v>
      </c>
      <c r="I510" s="30">
        <f t="shared" si="359"/>
        <v>2.8</v>
      </c>
      <c r="J510" s="31">
        <f t="shared" si="359"/>
        <v>41574</v>
      </c>
      <c r="K510" s="51">
        <f t="shared" si="333"/>
        <v>14592.76</v>
      </c>
    </row>
    <row r="511" spans="2:11" x14ac:dyDescent="0.25">
      <c r="B511" s="162"/>
      <c r="D511" s="47" t="str">
        <f t="shared" si="331"/>
        <v>Game dos 10060"</v>
      </c>
      <c r="E511" s="61" t="str">
        <f t="shared" si="329"/>
        <v>Game dos 100</v>
      </c>
      <c r="F511" s="27" t="s">
        <v>29</v>
      </c>
      <c r="G511" s="28" t="str">
        <f t="shared" ref="G511:J511" si="360">G149</f>
        <v>DOM</v>
      </c>
      <c r="H511" s="29" t="str">
        <f t="shared" si="360"/>
        <v>14H15</v>
      </c>
      <c r="I511" s="30">
        <f t="shared" si="360"/>
        <v>0</v>
      </c>
      <c r="J511" s="31">
        <f t="shared" si="360"/>
        <v>0</v>
      </c>
      <c r="K511" s="51">
        <f t="shared" si="333"/>
        <v>14592.76</v>
      </c>
    </row>
    <row r="512" spans="2:11" x14ac:dyDescent="0.25">
      <c r="B512" s="162"/>
      <c r="D512" s="47" t="str">
        <f t="shared" si="331"/>
        <v>Acerte ou Caia60"</v>
      </c>
      <c r="E512" s="61" t="str">
        <f t="shared" si="329"/>
        <v>Acerte ou Caia</v>
      </c>
      <c r="F512" s="27" t="s">
        <v>29</v>
      </c>
      <c r="G512" s="28" t="str">
        <f t="shared" ref="G512:J512" si="361">G150</f>
        <v>DOM</v>
      </c>
      <c r="H512" s="29" t="str">
        <f t="shared" si="361"/>
        <v>15H45</v>
      </c>
      <c r="I512" s="30">
        <f t="shared" si="361"/>
        <v>5.4</v>
      </c>
      <c r="J512" s="31">
        <f t="shared" si="361"/>
        <v>84702</v>
      </c>
      <c r="K512" s="51">
        <f t="shared" si="333"/>
        <v>14592.76</v>
      </c>
    </row>
    <row r="513" spans="2:11" x14ac:dyDescent="0.25">
      <c r="B513" s="162"/>
      <c r="D513" s="47" t="str">
        <f t="shared" si="331"/>
        <v>Love&amp;Dance60"</v>
      </c>
      <c r="E513" s="61" t="str">
        <f t="shared" si="329"/>
        <v>Love&amp;Dance</v>
      </c>
      <c r="F513" s="27" t="s">
        <v>29</v>
      </c>
      <c r="G513" s="28" t="str">
        <f t="shared" ref="G513:J513" si="362">G151</f>
        <v>DOM</v>
      </c>
      <c r="H513" s="29" t="str">
        <f t="shared" si="362"/>
        <v>18H15</v>
      </c>
      <c r="I513" s="30">
        <f t="shared" si="362"/>
        <v>4.3</v>
      </c>
      <c r="J513" s="31">
        <f t="shared" si="362"/>
        <v>68772</v>
      </c>
      <c r="K513" s="51">
        <f t="shared" si="333"/>
        <v>14592.76</v>
      </c>
    </row>
    <row r="514" spans="2:11" x14ac:dyDescent="0.25">
      <c r="B514" s="162"/>
      <c r="D514" s="47" t="str">
        <f t="shared" si="331"/>
        <v>Domingo Espetacular60"</v>
      </c>
      <c r="E514" s="61" t="str">
        <f t="shared" si="329"/>
        <v>Domingo Espetacular</v>
      </c>
      <c r="F514" s="27" t="s">
        <v>29</v>
      </c>
      <c r="G514" s="28" t="str">
        <f t="shared" ref="G514:J514" si="363">G152</f>
        <v>DOM</v>
      </c>
      <c r="H514" s="29" t="str">
        <f t="shared" si="363"/>
        <v>19H45</v>
      </c>
      <c r="I514" s="30">
        <f t="shared" si="363"/>
        <v>7.3</v>
      </c>
      <c r="J514" s="31">
        <f t="shared" si="363"/>
        <v>118505</v>
      </c>
      <c r="K514" s="51">
        <f t="shared" si="333"/>
        <v>14592.76</v>
      </c>
    </row>
    <row r="515" spans="2:11" x14ac:dyDescent="0.25">
      <c r="B515" s="162"/>
      <c r="D515" s="47" t="str">
        <f t="shared" si="331"/>
        <v>Esporte Record60"</v>
      </c>
      <c r="E515" s="61" t="str">
        <f t="shared" si="329"/>
        <v>Esporte Record</v>
      </c>
      <c r="F515" s="27" t="s">
        <v>29</v>
      </c>
      <c r="G515" s="28" t="str">
        <f t="shared" ref="G515:J515" si="364">G153</f>
        <v>DOM</v>
      </c>
      <c r="H515" s="29" t="str">
        <f t="shared" si="364"/>
        <v>23H00</v>
      </c>
      <c r="I515" s="30">
        <f t="shared" si="364"/>
        <v>2.1</v>
      </c>
      <c r="J515" s="31">
        <f t="shared" si="364"/>
        <v>31472</v>
      </c>
      <c r="K515" s="51">
        <f t="shared" si="333"/>
        <v>14592.76</v>
      </c>
    </row>
    <row r="516" spans="2:11" x14ac:dyDescent="0.25">
      <c r="B516" s="162"/>
      <c r="D516" s="64" t="str">
        <f t="shared" si="331"/>
        <v>Série De Domingo60"</v>
      </c>
      <c r="E516" s="72" t="str">
        <f t="shared" si="329"/>
        <v>Série De Domingo</v>
      </c>
      <c r="F516" s="63" t="s">
        <v>29</v>
      </c>
      <c r="G516" s="76" t="str">
        <f t="shared" ref="G516:J516" si="365">G154</f>
        <v>DOM</v>
      </c>
      <c r="H516" s="66" t="str">
        <f t="shared" si="365"/>
        <v>00H15</v>
      </c>
      <c r="I516" s="67">
        <f t="shared" si="365"/>
        <v>1.1000000000000001</v>
      </c>
      <c r="J516" s="68">
        <f t="shared" si="365"/>
        <v>17096</v>
      </c>
      <c r="K516" s="65">
        <f t="shared" si="333"/>
        <v>14592.76</v>
      </c>
    </row>
    <row r="517" spans="2:11" x14ac:dyDescent="0.25">
      <c r="B517" s="43"/>
      <c r="D517" s="92"/>
      <c r="E517" s="93"/>
      <c r="F517" s="94"/>
      <c r="G517" s="95"/>
      <c r="H517" s="96"/>
      <c r="I517" s="97"/>
      <c r="J517" s="98"/>
      <c r="K517" s="99"/>
    </row>
    <row r="518" spans="2:11" ht="15.75" thickBot="1" x14ac:dyDescent="0.3">
      <c r="B518" s="162" t="s">
        <v>92</v>
      </c>
      <c r="C518" s="162"/>
      <c r="D518" s="162"/>
      <c r="E518" s="162"/>
      <c r="F518" s="162"/>
      <c r="G518" s="162"/>
      <c r="H518" s="162"/>
      <c r="I518" s="162"/>
      <c r="J518" s="162"/>
      <c r="K518" s="173"/>
    </row>
    <row r="519" spans="2:11" x14ac:dyDescent="0.25">
      <c r="B519" s="167" t="s">
        <v>19</v>
      </c>
      <c r="C519" s="110"/>
      <c r="D519" s="46" t="str">
        <f t="shared" ref="D519" si="366">E519&amp;F519</f>
        <v>ROTATIVO15"</v>
      </c>
      <c r="E519" s="61" t="str">
        <f>E377</f>
        <v>ROTATIVO</v>
      </c>
      <c r="F519" s="45" t="str">
        <f t="shared" ref="F519:J519" si="367">F377</f>
        <v>15"</v>
      </c>
      <c r="G519" s="39" t="str">
        <f t="shared" si="367"/>
        <v>SEG/DOM</v>
      </c>
      <c r="H519" s="40" t="str">
        <f t="shared" si="367"/>
        <v>24H00</v>
      </c>
      <c r="I519" s="44">
        <f t="shared" si="367"/>
        <v>3.2</v>
      </c>
      <c r="J519" s="41">
        <f t="shared" si="367"/>
        <v>48133</v>
      </c>
      <c r="K519" s="51">
        <f>K377*0.25</f>
        <v>1185.6624999999999</v>
      </c>
    </row>
    <row r="520" spans="2:11" x14ac:dyDescent="0.25">
      <c r="B520" s="167"/>
      <c r="D520" s="47" t="str">
        <f>E520&amp;F520</f>
        <v>ROTATIVO30"</v>
      </c>
      <c r="E520" s="61" t="str">
        <f t="shared" ref="E520:J520" si="368">E378</f>
        <v>ROTATIVO</v>
      </c>
      <c r="F520" s="45" t="str">
        <f t="shared" si="368"/>
        <v>30"</v>
      </c>
      <c r="G520" s="28" t="str">
        <f t="shared" si="368"/>
        <v>SEG/DOM</v>
      </c>
      <c r="H520" s="40" t="str">
        <f t="shared" si="368"/>
        <v>24H00</v>
      </c>
      <c r="I520" s="44">
        <f t="shared" si="368"/>
        <v>3.2</v>
      </c>
      <c r="J520" s="41">
        <f t="shared" si="368"/>
        <v>48133</v>
      </c>
      <c r="K520" s="51">
        <f t="shared" ref="K520:K583" si="369">K378*0.25</f>
        <v>1824.095</v>
      </c>
    </row>
    <row r="521" spans="2:11" x14ac:dyDescent="0.25">
      <c r="B521" s="167"/>
      <c r="D521" s="47" t="str">
        <f>E521&amp;F521</f>
        <v>ROTATIVO45"</v>
      </c>
      <c r="E521" s="61" t="str">
        <f t="shared" ref="E521:J521" si="370">E379</f>
        <v>ROTATIVO</v>
      </c>
      <c r="F521" s="45" t="str">
        <f t="shared" si="370"/>
        <v>45"</v>
      </c>
      <c r="G521" s="28" t="str">
        <f t="shared" si="370"/>
        <v>SEG/DOM</v>
      </c>
      <c r="H521" s="40" t="str">
        <f t="shared" si="370"/>
        <v>24H00</v>
      </c>
      <c r="I521" s="44">
        <f t="shared" si="370"/>
        <v>3.2</v>
      </c>
      <c r="J521" s="41">
        <f t="shared" si="370"/>
        <v>48133</v>
      </c>
      <c r="K521" s="51">
        <f t="shared" si="369"/>
        <v>2736.1424999999999</v>
      </c>
    </row>
    <row r="522" spans="2:11" x14ac:dyDescent="0.25">
      <c r="B522" s="167"/>
      <c r="D522" s="64" t="str">
        <f t="shared" ref="D522:D549" si="371">E522&amp;F522</f>
        <v>ROTATIVO60"</v>
      </c>
      <c r="E522" s="72" t="str">
        <f t="shared" ref="E522:J522" si="372">E380</f>
        <v>ROTATIVO</v>
      </c>
      <c r="F522" s="73" t="str">
        <f t="shared" si="372"/>
        <v>60"</v>
      </c>
      <c r="G522" s="71" t="str">
        <f t="shared" si="372"/>
        <v>SEG/DOM</v>
      </c>
      <c r="H522" s="66" t="str">
        <f t="shared" si="372"/>
        <v>24H00</v>
      </c>
      <c r="I522" s="67">
        <f t="shared" si="372"/>
        <v>3.2</v>
      </c>
      <c r="J522" s="68">
        <f t="shared" si="372"/>
        <v>48133</v>
      </c>
      <c r="K522" s="65">
        <f t="shared" si="369"/>
        <v>3648.19</v>
      </c>
    </row>
    <row r="523" spans="2:11" x14ac:dyDescent="0.25">
      <c r="B523" s="167"/>
      <c r="D523" s="49" t="str">
        <f t="shared" si="371"/>
        <v>DF No Ar DF15"</v>
      </c>
      <c r="E523" s="61" t="str">
        <f t="shared" ref="E523:J523" si="373">E381</f>
        <v>DF No Ar DF</v>
      </c>
      <c r="F523" s="38" t="str">
        <f t="shared" si="373"/>
        <v>15"</v>
      </c>
      <c r="G523" s="39" t="str">
        <f t="shared" si="373"/>
        <v>SEG/SEX</v>
      </c>
      <c r="H523" s="40" t="str">
        <f t="shared" si="373"/>
        <v>07H00</v>
      </c>
      <c r="I523" s="44">
        <f t="shared" si="373"/>
        <v>1.7</v>
      </c>
      <c r="J523" s="41">
        <f t="shared" si="373"/>
        <v>26421</v>
      </c>
      <c r="K523" s="51">
        <f t="shared" si="369"/>
        <v>1185.6624999999999</v>
      </c>
    </row>
    <row r="524" spans="2:11" x14ac:dyDescent="0.25">
      <c r="B524" s="167"/>
      <c r="D524" s="47" t="str">
        <f t="shared" si="371"/>
        <v>Fala Brasil15"</v>
      </c>
      <c r="E524" s="61" t="str">
        <f t="shared" ref="E524:J524" si="374">E382</f>
        <v>Fala Brasil</v>
      </c>
      <c r="F524" s="27" t="str">
        <f t="shared" si="374"/>
        <v>15"</v>
      </c>
      <c r="G524" s="28" t="str">
        <f t="shared" si="374"/>
        <v>SEG/SEX</v>
      </c>
      <c r="H524" s="29" t="str">
        <f t="shared" si="374"/>
        <v>08H30</v>
      </c>
      <c r="I524" s="30">
        <f t="shared" si="374"/>
        <v>2.2999999999999998</v>
      </c>
      <c r="J524" s="31">
        <f t="shared" si="374"/>
        <v>36134</v>
      </c>
      <c r="K524" s="51">
        <f t="shared" si="369"/>
        <v>1185.6624999999999</v>
      </c>
    </row>
    <row r="525" spans="2:11" x14ac:dyDescent="0.25">
      <c r="B525" s="167"/>
      <c r="D525" s="47" t="str">
        <f t="shared" si="371"/>
        <v>Hoje em Dia15"</v>
      </c>
      <c r="E525" s="61" t="str">
        <f t="shared" ref="E525:J525" si="375">E383</f>
        <v>Hoje em Dia</v>
      </c>
      <c r="F525" s="27" t="str">
        <f t="shared" si="375"/>
        <v>15"</v>
      </c>
      <c r="G525" s="28" t="str">
        <f t="shared" si="375"/>
        <v>SEG/SEX</v>
      </c>
      <c r="H525" s="29" t="str">
        <f t="shared" si="375"/>
        <v>09H30</v>
      </c>
      <c r="I525" s="30">
        <f t="shared" si="375"/>
        <v>2.4</v>
      </c>
      <c r="J525" s="31">
        <f t="shared" si="375"/>
        <v>38465</v>
      </c>
      <c r="K525" s="51">
        <f t="shared" si="369"/>
        <v>1185.6624999999999</v>
      </c>
    </row>
    <row r="526" spans="2:11" x14ac:dyDescent="0.25">
      <c r="B526" s="167"/>
      <c r="D526" s="47" t="str">
        <f t="shared" si="371"/>
        <v>Balanço Geral DF15"</v>
      </c>
      <c r="E526" s="61" t="str">
        <f t="shared" ref="E526:J526" si="376">E384</f>
        <v>Balanço Geral DF</v>
      </c>
      <c r="F526" s="27" t="str">
        <f t="shared" si="376"/>
        <v>15"</v>
      </c>
      <c r="G526" s="28" t="str">
        <f t="shared" si="376"/>
        <v>SEG/SEX</v>
      </c>
      <c r="H526" s="29" t="str">
        <f t="shared" si="376"/>
        <v>11H30</v>
      </c>
      <c r="I526" s="30">
        <f t="shared" si="376"/>
        <v>5.5</v>
      </c>
      <c r="J526" s="31">
        <f t="shared" si="376"/>
        <v>87033</v>
      </c>
      <c r="K526" s="51">
        <f t="shared" si="369"/>
        <v>1185.6624999999999</v>
      </c>
    </row>
    <row r="527" spans="2:11" x14ac:dyDescent="0.25">
      <c r="B527" s="167"/>
      <c r="D527" s="47" t="str">
        <f t="shared" si="371"/>
        <v>Novela da tarde I15"</v>
      </c>
      <c r="E527" s="61" t="str">
        <f t="shared" ref="E527:J527" si="377">E385</f>
        <v>Novela da tarde I</v>
      </c>
      <c r="F527" s="27" t="str">
        <f t="shared" si="377"/>
        <v>15"</v>
      </c>
      <c r="G527" s="28" t="str">
        <f t="shared" si="377"/>
        <v>SEG/SEX</v>
      </c>
      <c r="H527" s="29" t="str">
        <f t="shared" si="377"/>
        <v>15H30</v>
      </c>
      <c r="I527" s="30">
        <f t="shared" si="377"/>
        <v>4.4000000000000004</v>
      </c>
      <c r="J527" s="31">
        <f t="shared" si="377"/>
        <v>66829</v>
      </c>
      <c r="K527" s="51">
        <f t="shared" si="369"/>
        <v>1185.6624999999999</v>
      </c>
    </row>
    <row r="528" spans="2:11" x14ac:dyDescent="0.25">
      <c r="B528" s="167"/>
      <c r="D528" s="47" t="str">
        <f t="shared" si="371"/>
        <v>Cidade Alerta15"</v>
      </c>
      <c r="E528" s="61" t="str">
        <f t="shared" ref="E528:J528" si="378">E386</f>
        <v>Cidade Alerta</v>
      </c>
      <c r="F528" s="27" t="str">
        <f t="shared" si="378"/>
        <v>15"</v>
      </c>
      <c r="G528" s="28" t="str">
        <f t="shared" si="378"/>
        <v>SEG/SEX</v>
      </c>
      <c r="H528" s="29" t="str">
        <f t="shared" si="378"/>
        <v>16H30</v>
      </c>
      <c r="I528" s="30">
        <f t="shared" si="378"/>
        <v>4.8</v>
      </c>
      <c r="J528" s="31">
        <f t="shared" si="378"/>
        <v>75765</v>
      </c>
      <c r="K528" s="51">
        <f t="shared" si="369"/>
        <v>1185.6624999999999</v>
      </c>
    </row>
    <row r="529" spans="2:11" x14ac:dyDescent="0.25">
      <c r="B529" s="167"/>
      <c r="D529" s="47" t="str">
        <f t="shared" si="371"/>
        <v>Cidade Alerta DF15"</v>
      </c>
      <c r="E529" s="61" t="str">
        <f t="shared" ref="E529:J529" si="379">E387</f>
        <v>Cidade Alerta DF</v>
      </c>
      <c r="F529" s="27" t="str">
        <f t="shared" si="379"/>
        <v>15"</v>
      </c>
      <c r="G529" s="28" t="str">
        <f t="shared" si="379"/>
        <v>SEG/SEX</v>
      </c>
      <c r="H529" s="29" t="str">
        <f t="shared" si="379"/>
        <v>18H00</v>
      </c>
      <c r="I529" s="30">
        <f t="shared" si="379"/>
        <v>7.4</v>
      </c>
      <c r="J529" s="31">
        <f t="shared" si="379"/>
        <v>120059</v>
      </c>
      <c r="K529" s="51">
        <f t="shared" si="369"/>
        <v>1185.6624999999999</v>
      </c>
    </row>
    <row r="530" spans="2:11" x14ac:dyDescent="0.25">
      <c r="B530" s="167"/>
      <c r="D530" s="47" t="str">
        <f t="shared" si="371"/>
        <v>DF Record15"</v>
      </c>
      <c r="E530" s="61" t="str">
        <f t="shared" ref="E530:J530" si="380">E388</f>
        <v>DF Record</v>
      </c>
      <c r="F530" s="27" t="str">
        <f t="shared" si="380"/>
        <v>15"</v>
      </c>
      <c r="G530" s="28" t="str">
        <f t="shared" si="380"/>
        <v>SEG/SEX</v>
      </c>
      <c r="H530" s="29" t="str">
        <f t="shared" si="380"/>
        <v>19H15</v>
      </c>
      <c r="I530" s="30">
        <f t="shared" si="380"/>
        <v>7.3</v>
      </c>
      <c r="J530" s="31">
        <f t="shared" si="380"/>
        <v>118505</v>
      </c>
      <c r="K530" s="51">
        <f t="shared" si="369"/>
        <v>1185.6624999999999</v>
      </c>
    </row>
    <row r="531" spans="2:11" x14ac:dyDescent="0.25">
      <c r="B531" s="167"/>
      <c r="D531" s="47" t="str">
        <f t="shared" si="371"/>
        <v>Jornal da Record15"</v>
      </c>
      <c r="E531" s="61" t="str">
        <f t="shared" ref="E531:J531" si="381">E389</f>
        <v>Jornal da Record</v>
      </c>
      <c r="F531" s="27" t="str">
        <f t="shared" si="381"/>
        <v>15"</v>
      </c>
      <c r="G531" s="28" t="str">
        <f t="shared" si="381"/>
        <v>SEG/SEX</v>
      </c>
      <c r="H531" s="29" t="str">
        <f t="shared" si="381"/>
        <v>19H55</v>
      </c>
      <c r="I531" s="30">
        <f t="shared" si="381"/>
        <v>7.7</v>
      </c>
      <c r="J531" s="31">
        <f t="shared" si="381"/>
        <v>125110</v>
      </c>
      <c r="K531" s="51">
        <f t="shared" si="369"/>
        <v>1185.6624999999999</v>
      </c>
    </row>
    <row r="532" spans="2:11" x14ac:dyDescent="0.25">
      <c r="B532" s="167"/>
      <c r="D532" s="47" t="str">
        <f t="shared" si="371"/>
        <v>Novela 3 15"</v>
      </c>
      <c r="E532" s="61" t="str">
        <f t="shared" ref="E532:J532" si="382">E390</f>
        <v xml:space="preserve">Novela 3 </v>
      </c>
      <c r="F532" s="27" t="str">
        <f t="shared" si="382"/>
        <v>15"</v>
      </c>
      <c r="G532" s="28" t="str">
        <f t="shared" si="382"/>
        <v>SEG/SEX</v>
      </c>
      <c r="H532" s="29" t="str">
        <f t="shared" si="382"/>
        <v>21H00</v>
      </c>
      <c r="I532" s="30">
        <f t="shared" si="382"/>
        <v>7</v>
      </c>
      <c r="J532" s="31">
        <f t="shared" si="382"/>
        <v>115008</v>
      </c>
      <c r="K532" s="51">
        <f t="shared" si="369"/>
        <v>1185.6624999999999</v>
      </c>
    </row>
    <row r="533" spans="2:11" x14ac:dyDescent="0.25">
      <c r="B533" s="167"/>
      <c r="D533" s="47" t="str">
        <f t="shared" si="371"/>
        <v>Novela 22H15"</v>
      </c>
      <c r="E533" s="61" t="str">
        <f t="shared" ref="E533:J533" si="383">E391</f>
        <v>Novela 22H</v>
      </c>
      <c r="F533" s="27" t="str">
        <f t="shared" si="383"/>
        <v>15"</v>
      </c>
      <c r="G533" s="28" t="str">
        <f t="shared" si="383"/>
        <v>SEG/SEX</v>
      </c>
      <c r="H533" s="29" t="str">
        <f t="shared" si="383"/>
        <v>22H00</v>
      </c>
      <c r="I533" s="30">
        <f t="shared" si="383"/>
        <v>5.5</v>
      </c>
      <c r="J533" s="31">
        <f t="shared" si="383"/>
        <v>91307</v>
      </c>
      <c r="K533" s="51">
        <f t="shared" si="369"/>
        <v>1185.6624999999999</v>
      </c>
    </row>
    <row r="534" spans="2:11" x14ac:dyDescent="0.25">
      <c r="B534" s="167"/>
      <c r="D534" s="47" t="str">
        <f t="shared" si="371"/>
        <v>A Fazenda15"</v>
      </c>
      <c r="E534" s="61" t="str">
        <f t="shared" ref="E534:J534" si="384">E392</f>
        <v>A Fazenda</v>
      </c>
      <c r="F534" s="27" t="str">
        <f t="shared" si="384"/>
        <v>15"</v>
      </c>
      <c r="G534" s="28" t="str">
        <f t="shared" si="384"/>
        <v>SEG/DOM</v>
      </c>
      <c r="H534" s="29" t="str">
        <f t="shared" si="384"/>
        <v>22H30</v>
      </c>
      <c r="I534" s="30">
        <f t="shared" si="384"/>
        <v>5.3</v>
      </c>
      <c r="J534" s="31">
        <f t="shared" si="384"/>
        <v>81156</v>
      </c>
      <c r="K534" s="51">
        <f t="shared" si="369"/>
        <v>1185.6624999999999</v>
      </c>
    </row>
    <row r="535" spans="2:11" x14ac:dyDescent="0.25">
      <c r="B535" s="167"/>
      <c r="D535" s="47" t="str">
        <f t="shared" si="371"/>
        <v>Série Prémium15"</v>
      </c>
      <c r="E535" s="61" t="str">
        <f t="shared" ref="E535:J535" si="385">E393</f>
        <v>Série Prémium</v>
      </c>
      <c r="F535" s="27" t="str">
        <f t="shared" si="385"/>
        <v>15"</v>
      </c>
      <c r="G535" s="28" t="str">
        <f t="shared" si="385"/>
        <v>SEG/SEX</v>
      </c>
      <c r="H535" s="29" t="str">
        <f t="shared" si="385"/>
        <v>23H45</v>
      </c>
      <c r="I535" s="30">
        <f t="shared" si="385"/>
        <v>2.5</v>
      </c>
      <c r="J535" s="31">
        <f t="shared" si="385"/>
        <v>35746</v>
      </c>
      <c r="K535" s="51">
        <f t="shared" si="369"/>
        <v>1185.6624999999999</v>
      </c>
    </row>
    <row r="536" spans="2:11" x14ac:dyDescent="0.25">
      <c r="B536" s="167"/>
      <c r="D536" s="47" t="str">
        <f t="shared" si="371"/>
        <v>Quilos Mortais15"</v>
      </c>
      <c r="E536" s="61" t="str">
        <f t="shared" ref="E536:J536" si="386">E394</f>
        <v>Quilos Mortais</v>
      </c>
      <c r="F536" s="27" t="str">
        <f t="shared" si="386"/>
        <v>15"</v>
      </c>
      <c r="G536" s="28" t="str">
        <f t="shared" si="386"/>
        <v>SEG/SEX</v>
      </c>
      <c r="H536" s="29" t="str">
        <f t="shared" si="386"/>
        <v>23H15</v>
      </c>
      <c r="I536" s="30">
        <f t="shared" si="386"/>
        <v>4.0999999999999996</v>
      </c>
      <c r="J536" s="31">
        <f t="shared" si="386"/>
        <v>63721</v>
      </c>
      <c r="K536" s="51">
        <f t="shared" si="369"/>
        <v>1185.6624999999999</v>
      </c>
    </row>
    <row r="537" spans="2:11" x14ac:dyDescent="0.25">
      <c r="B537" s="167"/>
      <c r="D537" s="47" t="str">
        <f t="shared" si="371"/>
        <v>Brasil Caminhoneiro15"</v>
      </c>
      <c r="E537" s="61" t="str">
        <f t="shared" ref="E537:J537" si="387">E395</f>
        <v>Brasil Caminhoneiro</v>
      </c>
      <c r="F537" s="27" t="str">
        <f t="shared" si="387"/>
        <v>15"</v>
      </c>
      <c r="G537" s="28" t="str">
        <f t="shared" si="387"/>
        <v>SÁB</v>
      </c>
      <c r="H537" s="29" t="str">
        <f t="shared" si="387"/>
        <v>07H00</v>
      </c>
      <c r="I537" s="30">
        <f t="shared" si="387"/>
        <v>0.7</v>
      </c>
      <c r="J537" s="31">
        <f t="shared" si="387"/>
        <v>11656</v>
      </c>
      <c r="K537" s="51">
        <f t="shared" si="369"/>
        <v>1185.6624999999999</v>
      </c>
    </row>
    <row r="538" spans="2:11" x14ac:dyDescent="0.25">
      <c r="B538" s="167"/>
      <c r="D538" s="47" t="str">
        <f t="shared" si="371"/>
        <v>Fala Brasil - Ed. de Sábado15"</v>
      </c>
      <c r="E538" s="61" t="str">
        <f t="shared" ref="E538:J538" si="388">E396</f>
        <v>Fala Brasil - Ed. de Sábado</v>
      </c>
      <c r="F538" s="27" t="str">
        <f t="shared" si="388"/>
        <v>15"</v>
      </c>
      <c r="G538" s="28" t="str">
        <f t="shared" si="388"/>
        <v>SÁB</v>
      </c>
      <c r="H538" s="29" t="str">
        <f t="shared" si="388"/>
        <v>07H35</v>
      </c>
      <c r="I538" s="30">
        <f t="shared" si="388"/>
        <v>2.7</v>
      </c>
      <c r="J538" s="31">
        <f t="shared" si="388"/>
        <v>42351</v>
      </c>
      <c r="K538" s="51">
        <f t="shared" si="369"/>
        <v>1185.6624999999999</v>
      </c>
    </row>
    <row r="539" spans="2:11" x14ac:dyDescent="0.25">
      <c r="B539" s="167"/>
      <c r="D539" s="47" t="str">
        <f t="shared" si="371"/>
        <v>Balanço Geral DF - Ed. de Sábado15"</v>
      </c>
      <c r="E539" s="61" t="str">
        <f t="shared" ref="E539:J539" si="389">E397</f>
        <v>Balanço Geral DF - Ed. de Sábado</v>
      </c>
      <c r="F539" s="27" t="str">
        <f t="shared" si="389"/>
        <v>15"</v>
      </c>
      <c r="G539" s="28" t="str">
        <f t="shared" si="389"/>
        <v>SÁB</v>
      </c>
      <c r="H539" s="29" t="str">
        <f t="shared" si="389"/>
        <v>13H00</v>
      </c>
      <c r="I539" s="30">
        <f t="shared" si="389"/>
        <v>4.4000000000000004</v>
      </c>
      <c r="J539" s="31">
        <f t="shared" si="389"/>
        <v>70326</v>
      </c>
      <c r="K539" s="51">
        <f t="shared" si="369"/>
        <v>1185.6624999999999</v>
      </c>
    </row>
    <row r="540" spans="2:11" x14ac:dyDescent="0.25">
      <c r="B540" s="167"/>
      <c r="D540" s="47" t="str">
        <f t="shared" si="371"/>
        <v>Cine Aventura15"</v>
      </c>
      <c r="E540" s="61" t="str">
        <f t="shared" ref="E540:J540" si="390">E398</f>
        <v>Cine Aventura</v>
      </c>
      <c r="F540" s="27" t="str">
        <f t="shared" si="390"/>
        <v>15"</v>
      </c>
      <c r="G540" s="28" t="str">
        <f t="shared" si="390"/>
        <v>SÁB</v>
      </c>
      <c r="H540" s="29" t="str">
        <f t="shared" si="390"/>
        <v>15H00</v>
      </c>
      <c r="I540" s="30">
        <f t="shared" si="390"/>
        <v>3.6</v>
      </c>
      <c r="J540" s="31">
        <f t="shared" si="390"/>
        <v>59835</v>
      </c>
      <c r="K540" s="51">
        <f t="shared" si="369"/>
        <v>1185.6624999999999</v>
      </c>
    </row>
    <row r="541" spans="2:11" x14ac:dyDescent="0.25">
      <c r="B541" s="167"/>
      <c r="D541" s="47" t="str">
        <f t="shared" si="371"/>
        <v>Cidade Alerta - Ed. de Sábado 115"</v>
      </c>
      <c r="E541" s="61" t="str">
        <f t="shared" ref="E541:J541" si="391">E399</f>
        <v>Cidade Alerta - Ed. de Sábado 1</v>
      </c>
      <c r="F541" s="27" t="str">
        <f t="shared" si="391"/>
        <v>15"</v>
      </c>
      <c r="G541" s="28" t="str">
        <f t="shared" si="391"/>
        <v>SÁB</v>
      </c>
      <c r="H541" s="29" t="str">
        <f t="shared" si="391"/>
        <v>17H00</v>
      </c>
      <c r="I541" s="30">
        <f t="shared" si="391"/>
        <v>3.9</v>
      </c>
      <c r="J541" s="31">
        <f t="shared" si="391"/>
        <v>62555</v>
      </c>
      <c r="K541" s="51">
        <f t="shared" si="369"/>
        <v>1185.6624999999999</v>
      </c>
    </row>
    <row r="542" spans="2:11" x14ac:dyDescent="0.25">
      <c r="B542" s="167"/>
      <c r="D542" s="47" t="str">
        <f t="shared" si="371"/>
        <v>Jornal da Record - Ed. de Sábado15"</v>
      </c>
      <c r="E542" s="61" t="str">
        <f t="shared" ref="E542:J542" si="392">E400</f>
        <v>Jornal da Record - Ed. de Sábado</v>
      </c>
      <c r="F542" s="27" t="str">
        <f t="shared" si="392"/>
        <v>15"</v>
      </c>
      <c r="G542" s="28" t="str">
        <f t="shared" si="392"/>
        <v>SÁB</v>
      </c>
      <c r="H542" s="29" t="str">
        <f t="shared" si="392"/>
        <v>19H45</v>
      </c>
      <c r="I542" s="30">
        <f t="shared" si="392"/>
        <v>5.0999999999999996</v>
      </c>
      <c r="J542" s="31">
        <f t="shared" si="392"/>
        <v>84702</v>
      </c>
      <c r="K542" s="51">
        <f t="shared" si="369"/>
        <v>1185.6624999999999</v>
      </c>
    </row>
    <row r="543" spans="2:11" x14ac:dyDescent="0.25">
      <c r="B543" s="167"/>
      <c r="D543" s="47" t="str">
        <f t="shared" si="371"/>
        <v>Cidade Alerta - Ed. de Sábado 215"</v>
      </c>
      <c r="E543" s="61" t="str">
        <f t="shared" ref="E543:J543" si="393">E401</f>
        <v>Cidade Alerta - Ed. de Sábado 2</v>
      </c>
      <c r="F543" s="27" t="str">
        <f t="shared" si="393"/>
        <v>15"</v>
      </c>
      <c r="G543" s="28" t="str">
        <f t="shared" si="393"/>
        <v>SÁB</v>
      </c>
      <c r="H543" s="29" t="str">
        <f t="shared" si="393"/>
        <v>21H00</v>
      </c>
      <c r="I543" s="30">
        <f t="shared" si="393"/>
        <v>4</v>
      </c>
      <c r="J543" s="31">
        <f t="shared" si="393"/>
        <v>66052</v>
      </c>
      <c r="K543" s="51">
        <f t="shared" si="369"/>
        <v>1185.6624999999999</v>
      </c>
    </row>
    <row r="544" spans="2:11" x14ac:dyDescent="0.25">
      <c r="B544" s="167"/>
      <c r="D544" s="47" t="str">
        <f t="shared" si="371"/>
        <v>Super Tela15"</v>
      </c>
      <c r="E544" s="61" t="str">
        <f t="shared" ref="E544:J544" si="394">E402</f>
        <v>Super Tela</v>
      </c>
      <c r="F544" s="27" t="str">
        <f t="shared" si="394"/>
        <v>15"</v>
      </c>
      <c r="G544" s="28" t="str">
        <f t="shared" si="394"/>
        <v>SÁB</v>
      </c>
      <c r="H544" s="29" t="str">
        <f t="shared" si="394"/>
        <v>23H15</v>
      </c>
      <c r="I544" s="30">
        <f t="shared" si="394"/>
        <v>2.7</v>
      </c>
      <c r="J544" s="31">
        <f t="shared" si="394"/>
        <v>39243</v>
      </c>
      <c r="K544" s="51">
        <f t="shared" si="369"/>
        <v>1185.6624999999999</v>
      </c>
    </row>
    <row r="545" spans="2:11" x14ac:dyDescent="0.25">
      <c r="B545" s="167"/>
      <c r="D545" s="47" t="str">
        <f t="shared" si="371"/>
        <v>Agro Record DF15"</v>
      </c>
      <c r="E545" s="61" t="str">
        <f t="shared" ref="E545:J545" si="395">E403</f>
        <v>Agro Record DF</v>
      </c>
      <c r="F545" s="27" t="str">
        <f t="shared" si="395"/>
        <v>15"</v>
      </c>
      <c r="G545" s="28" t="str">
        <f t="shared" si="395"/>
        <v>DOM</v>
      </c>
      <c r="H545" s="29" t="str">
        <f t="shared" si="395"/>
        <v>09H00</v>
      </c>
      <c r="I545" s="30">
        <f t="shared" si="395"/>
        <v>0.9</v>
      </c>
      <c r="J545" s="31">
        <f t="shared" si="395"/>
        <v>15153</v>
      </c>
      <c r="K545" s="51">
        <f t="shared" si="369"/>
        <v>1185.6624999999999</v>
      </c>
    </row>
    <row r="546" spans="2:11" x14ac:dyDescent="0.25">
      <c r="B546" s="167"/>
      <c r="D546" s="47" t="str">
        <f t="shared" si="371"/>
        <v>Auto Record15"</v>
      </c>
      <c r="E546" s="61" t="str">
        <f t="shared" ref="E546:J546" si="396">E404</f>
        <v>Auto Record</v>
      </c>
      <c r="F546" s="27" t="str">
        <f t="shared" si="396"/>
        <v>15"</v>
      </c>
      <c r="G546" s="28" t="str">
        <f t="shared" si="396"/>
        <v>DOM</v>
      </c>
      <c r="H546" s="29" t="str">
        <f t="shared" si="396"/>
        <v>09H40</v>
      </c>
      <c r="I546" s="30">
        <f t="shared" si="396"/>
        <v>1.5</v>
      </c>
      <c r="J546" s="31">
        <f t="shared" si="396"/>
        <v>24478</v>
      </c>
      <c r="K546" s="51">
        <f t="shared" si="369"/>
        <v>1185.6624999999999</v>
      </c>
    </row>
    <row r="547" spans="2:11" x14ac:dyDescent="0.25">
      <c r="B547" s="167"/>
      <c r="D547" s="47" t="str">
        <f t="shared" si="371"/>
        <v>Record Teen: Todo mundo odeia o Cris15"</v>
      </c>
      <c r="E547" s="61" t="str">
        <f t="shared" ref="E547:J547" si="397">E405</f>
        <v>Record Teen: Todo mundo odeia o Cris</v>
      </c>
      <c r="F547" s="27" t="str">
        <f t="shared" si="397"/>
        <v>15"</v>
      </c>
      <c r="G547" s="28" t="str">
        <f t="shared" si="397"/>
        <v>DOM</v>
      </c>
      <c r="H547" s="29" t="str">
        <f t="shared" si="397"/>
        <v>11H00</v>
      </c>
      <c r="I547" s="30">
        <f t="shared" si="397"/>
        <v>2.2000000000000002</v>
      </c>
      <c r="J547" s="31">
        <f t="shared" si="397"/>
        <v>37300</v>
      </c>
      <c r="K547" s="51">
        <f t="shared" si="369"/>
        <v>1185.6624999999999</v>
      </c>
    </row>
    <row r="548" spans="2:11" x14ac:dyDescent="0.25">
      <c r="B548" s="167"/>
      <c r="D548" s="47" t="str">
        <f t="shared" si="371"/>
        <v>Record Teen: Eu, a patroa e as crianças15"</v>
      </c>
      <c r="E548" s="61" t="str">
        <f t="shared" ref="E548:J548" si="398">E406</f>
        <v>Record Teen: Eu, a patroa e as crianças</v>
      </c>
      <c r="F548" s="27" t="str">
        <f t="shared" si="398"/>
        <v>15"</v>
      </c>
      <c r="G548" s="28" t="str">
        <f t="shared" si="398"/>
        <v>DOM</v>
      </c>
      <c r="H548" s="29" t="str">
        <f t="shared" si="398"/>
        <v>12H15</v>
      </c>
      <c r="I548" s="30">
        <f t="shared" si="398"/>
        <v>2.5</v>
      </c>
      <c r="J548" s="31">
        <f t="shared" si="398"/>
        <v>40797</v>
      </c>
      <c r="K548" s="51">
        <f t="shared" si="369"/>
        <v>1185.6624999999999</v>
      </c>
    </row>
    <row r="549" spans="2:11" x14ac:dyDescent="0.25">
      <c r="B549" s="167"/>
      <c r="D549" s="47" t="str">
        <f t="shared" si="371"/>
        <v>Cine Maior15"</v>
      </c>
      <c r="E549" s="61" t="str">
        <f t="shared" ref="E549:J549" si="399">E407</f>
        <v>Cine Maior</v>
      </c>
      <c r="F549" s="27" t="str">
        <f t="shared" si="399"/>
        <v>15"</v>
      </c>
      <c r="G549" s="28" t="str">
        <f t="shared" si="399"/>
        <v>DOM</v>
      </c>
      <c r="H549" s="29" t="str">
        <f t="shared" si="399"/>
        <v>14H00</v>
      </c>
      <c r="I549" s="30">
        <f t="shared" si="399"/>
        <v>3.4</v>
      </c>
      <c r="J549" s="31">
        <f t="shared" si="399"/>
        <v>52841</v>
      </c>
      <c r="K549" s="51">
        <f t="shared" si="369"/>
        <v>1185.6624999999999</v>
      </c>
    </row>
    <row r="550" spans="2:11" x14ac:dyDescent="0.25">
      <c r="B550" s="167"/>
      <c r="D550" s="47" t="str">
        <f>E550&amp;F550</f>
        <v>Power Couple Ed. Domingo15"</v>
      </c>
      <c r="E550" s="61" t="str">
        <f t="shared" ref="E550:J550" si="400">E408</f>
        <v>Power Couple Ed. Domingo</v>
      </c>
      <c r="F550" s="27" t="str">
        <f t="shared" si="400"/>
        <v>15"</v>
      </c>
      <c r="G550" s="28" t="str">
        <f t="shared" si="400"/>
        <v>DOM</v>
      </c>
      <c r="H550" s="29" t="str">
        <f t="shared" si="400"/>
        <v>14H00</v>
      </c>
      <c r="I550" s="30">
        <f t="shared" si="400"/>
        <v>2.8</v>
      </c>
      <c r="J550" s="31">
        <f t="shared" si="400"/>
        <v>41574</v>
      </c>
      <c r="K550" s="51">
        <f t="shared" si="369"/>
        <v>1185.6624999999999</v>
      </c>
    </row>
    <row r="551" spans="2:11" x14ac:dyDescent="0.25">
      <c r="B551" s="167"/>
      <c r="D551" s="47" t="str">
        <f>E551&amp;F551</f>
        <v>Game dos 10015"</v>
      </c>
      <c r="E551" s="61" t="str">
        <f t="shared" ref="E551:J551" si="401">E409</f>
        <v>Game dos 100</v>
      </c>
      <c r="F551" s="27" t="str">
        <f t="shared" si="401"/>
        <v>15"</v>
      </c>
      <c r="G551" s="28" t="str">
        <f t="shared" si="401"/>
        <v>DOM</v>
      </c>
      <c r="H551" s="29" t="str">
        <f t="shared" si="401"/>
        <v>14H15</v>
      </c>
      <c r="I551" s="30">
        <f t="shared" si="401"/>
        <v>0</v>
      </c>
      <c r="J551" s="31">
        <f t="shared" si="401"/>
        <v>0</v>
      </c>
      <c r="K551" s="51">
        <f t="shared" si="369"/>
        <v>1185.6624999999999</v>
      </c>
    </row>
    <row r="552" spans="2:11" x14ac:dyDescent="0.25">
      <c r="B552" s="167"/>
      <c r="D552" s="47" t="str">
        <f t="shared" ref="D552:D579" si="402">E552&amp;F552</f>
        <v>Acerte ou Caia15"</v>
      </c>
      <c r="E552" s="61" t="str">
        <f t="shared" ref="E552:J552" si="403">E410</f>
        <v>Acerte ou Caia</v>
      </c>
      <c r="F552" s="27" t="str">
        <f t="shared" si="403"/>
        <v>15"</v>
      </c>
      <c r="G552" s="28" t="str">
        <f t="shared" si="403"/>
        <v>DOM</v>
      </c>
      <c r="H552" s="29" t="str">
        <f t="shared" si="403"/>
        <v>15H45</v>
      </c>
      <c r="I552" s="30">
        <f t="shared" si="403"/>
        <v>5.4</v>
      </c>
      <c r="J552" s="31">
        <f t="shared" si="403"/>
        <v>84702</v>
      </c>
      <c r="K552" s="51">
        <f t="shared" si="369"/>
        <v>1185.6624999999999</v>
      </c>
    </row>
    <row r="553" spans="2:11" x14ac:dyDescent="0.25">
      <c r="B553" s="167"/>
      <c r="D553" s="47" t="str">
        <f t="shared" si="402"/>
        <v>Love&amp;Dance15"</v>
      </c>
      <c r="E553" s="61" t="str">
        <f t="shared" ref="E553:J553" si="404">E411</f>
        <v>Love&amp;Dance</v>
      </c>
      <c r="F553" s="27" t="str">
        <f t="shared" si="404"/>
        <v>15"</v>
      </c>
      <c r="G553" s="28" t="str">
        <f t="shared" si="404"/>
        <v>DOM</v>
      </c>
      <c r="H553" s="29" t="str">
        <f t="shared" si="404"/>
        <v>18H15</v>
      </c>
      <c r="I553" s="30">
        <f t="shared" si="404"/>
        <v>4.3</v>
      </c>
      <c r="J553" s="31">
        <f t="shared" si="404"/>
        <v>68772</v>
      </c>
      <c r="K553" s="51">
        <f t="shared" si="369"/>
        <v>1185.6624999999999</v>
      </c>
    </row>
    <row r="554" spans="2:11" x14ac:dyDescent="0.25">
      <c r="B554" s="167"/>
      <c r="D554" s="47" t="str">
        <f t="shared" si="402"/>
        <v>Domingo Espetacular15"</v>
      </c>
      <c r="E554" s="61" t="str">
        <f t="shared" ref="E554:J554" si="405">E412</f>
        <v>Domingo Espetacular</v>
      </c>
      <c r="F554" s="27" t="str">
        <f t="shared" si="405"/>
        <v>15"</v>
      </c>
      <c r="G554" s="28" t="str">
        <f t="shared" si="405"/>
        <v>DOM</v>
      </c>
      <c r="H554" s="29" t="str">
        <f t="shared" si="405"/>
        <v>19H45</v>
      </c>
      <c r="I554" s="30">
        <f t="shared" si="405"/>
        <v>7.3</v>
      </c>
      <c r="J554" s="31">
        <f t="shared" si="405"/>
        <v>118505</v>
      </c>
      <c r="K554" s="51">
        <f t="shared" si="369"/>
        <v>1185.6624999999999</v>
      </c>
    </row>
    <row r="555" spans="2:11" x14ac:dyDescent="0.25">
      <c r="B555" s="167"/>
      <c r="D555" s="47" t="str">
        <f t="shared" si="402"/>
        <v>Esporte Record15"</v>
      </c>
      <c r="E555" s="61" t="str">
        <f t="shared" ref="E555:J555" si="406">E413</f>
        <v>Esporte Record</v>
      </c>
      <c r="F555" s="27" t="str">
        <f t="shared" si="406"/>
        <v>15"</v>
      </c>
      <c r="G555" s="28" t="str">
        <f t="shared" si="406"/>
        <v>DOM</v>
      </c>
      <c r="H555" s="29" t="str">
        <f t="shared" si="406"/>
        <v>23H00</v>
      </c>
      <c r="I555" s="30">
        <f t="shared" si="406"/>
        <v>2.1</v>
      </c>
      <c r="J555" s="31">
        <f t="shared" si="406"/>
        <v>31472</v>
      </c>
      <c r="K555" s="51">
        <f t="shared" si="369"/>
        <v>1185.6624999999999</v>
      </c>
    </row>
    <row r="556" spans="2:11" x14ac:dyDescent="0.25">
      <c r="B556" s="167"/>
      <c r="D556" s="64" t="str">
        <f t="shared" si="402"/>
        <v>Série De Domingo15"</v>
      </c>
      <c r="E556" s="72" t="str">
        <f t="shared" ref="E556:J556" si="407">E414</f>
        <v>Série De Domingo</v>
      </c>
      <c r="F556" s="63" t="str">
        <f t="shared" si="407"/>
        <v>15"</v>
      </c>
      <c r="G556" s="76" t="str">
        <f t="shared" si="407"/>
        <v>DOM</v>
      </c>
      <c r="H556" s="66" t="str">
        <f t="shared" si="407"/>
        <v>00H15</v>
      </c>
      <c r="I556" s="67">
        <f t="shared" si="407"/>
        <v>1.1000000000000001</v>
      </c>
      <c r="J556" s="68">
        <f t="shared" si="407"/>
        <v>17096</v>
      </c>
      <c r="K556" s="65">
        <f t="shared" si="369"/>
        <v>1185.6624999999999</v>
      </c>
    </row>
    <row r="557" spans="2:11" x14ac:dyDescent="0.25">
      <c r="B557" s="167"/>
      <c r="D557" s="49" t="str">
        <f t="shared" si="402"/>
        <v>DF No Ar DF30"</v>
      </c>
      <c r="E557" s="61" t="str">
        <f t="shared" ref="E557:J557" si="408">E415</f>
        <v>DF No Ar DF</v>
      </c>
      <c r="F557" s="38" t="str">
        <f t="shared" si="408"/>
        <v>30"</v>
      </c>
      <c r="G557" s="39" t="str">
        <f t="shared" si="408"/>
        <v>SEG/SEX</v>
      </c>
      <c r="H557" s="40" t="str">
        <f t="shared" si="408"/>
        <v>07H00</v>
      </c>
      <c r="I557" s="44">
        <f t="shared" si="408"/>
        <v>1.7</v>
      </c>
      <c r="J557" s="41">
        <f t="shared" si="408"/>
        <v>26421</v>
      </c>
      <c r="K557" s="51">
        <f t="shared" si="369"/>
        <v>1824.095</v>
      </c>
    </row>
    <row r="558" spans="2:11" x14ac:dyDescent="0.25">
      <c r="B558" s="167"/>
      <c r="D558" s="47" t="str">
        <f t="shared" si="402"/>
        <v>Fala Brasil30"</v>
      </c>
      <c r="E558" s="61" t="str">
        <f t="shared" ref="E558:J558" si="409">E416</f>
        <v>Fala Brasil</v>
      </c>
      <c r="F558" s="27" t="str">
        <f t="shared" si="409"/>
        <v>30"</v>
      </c>
      <c r="G558" s="28" t="str">
        <f t="shared" si="409"/>
        <v>SEG/SEX</v>
      </c>
      <c r="H558" s="29" t="str">
        <f t="shared" si="409"/>
        <v>08H30</v>
      </c>
      <c r="I558" s="30">
        <f t="shared" si="409"/>
        <v>2.2999999999999998</v>
      </c>
      <c r="J558" s="31">
        <f t="shared" si="409"/>
        <v>36134</v>
      </c>
      <c r="K558" s="51">
        <f t="shared" si="369"/>
        <v>1824.095</v>
      </c>
    </row>
    <row r="559" spans="2:11" x14ac:dyDescent="0.25">
      <c r="B559" s="167"/>
      <c r="D559" s="47" t="str">
        <f t="shared" si="402"/>
        <v>Hoje em Dia30"</v>
      </c>
      <c r="E559" s="61" t="str">
        <f t="shared" ref="E559:J559" si="410">E417</f>
        <v>Hoje em Dia</v>
      </c>
      <c r="F559" s="27" t="str">
        <f t="shared" si="410"/>
        <v>30"</v>
      </c>
      <c r="G559" s="28" t="str">
        <f t="shared" si="410"/>
        <v>SEG/SEX</v>
      </c>
      <c r="H559" s="29" t="str">
        <f t="shared" si="410"/>
        <v>09H30</v>
      </c>
      <c r="I559" s="30">
        <f t="shared" si="410"/>
        <v>2.4</v>
      </c>
      <c r="J559" s="31">
        <f t="shared" si="410"/>
        <v>38465</v>
      </c>
      <c r="K559" s="51">
        <f t="shared" si="369"/>
        <v>1824.095</v>
      </c>
    </row>
    <row r="560" spans="2:11" x14ac:dyDescent="0.25">
      <c r="B560" s="167"/>
      <c r="D560" s="47" t="str">
        <f t="shared" si="402"/>
        <v>Balanço Geral DF30"</v>
      </c>
      <c r="E560" s="61" t="str">
        <f t="shared" ref="E560:J560" si="411">E418</f>
        <v>Balanço Geral DF</v>
      </c>
      <c r="F560" s="27" t="str">
        <f t="shared" si="411"/>
        <v>30"</v>
      </c>
      <c r="G560" s="28" t="str">
        <f t="shared" si="411"/>
        <v>SEG/SEX</v>
      </c>
      <c r="H560" s="29" t="str">
        <f t="shared" si="411"/>
        <v>11H30</v>
      </c>
      <c r="I560" s="30">
        <f t="shared" si="411"/>
        <v>5.5</v>
      </c>
      <c r="J560" s="31">
        <f t="shared" si="411"/>
        <v>87033</v>
      </c>
      <c r="K560" s="51">
        <f t="shared" si="369"/>
        <v>1824.095</v>
      </c>
    </row>
    <row r="561" spans="2:11" x14ac:dyDescent="0.25">
      <c r="B561" s="167"/>
      <c r="D561" s="47" t="str">
        <f t="shared" si="402"/>
        <v>Novela da tarde I30"</v>
      </c>
      <c r="E561" s="61" t="str">
        <f t="shared" ref="E561:J561" si="412">E419</f>
        <v>Novela da tarde I</v>
      </c>
      <c r="F561" s="27" t="str">
        <f t="shared" si="412"/>
        <v>30"</v>
      </c>
      <c r="G561" s="28" t="str">
        <f t="shared" si="412"/>
        <v>SEG/SEX</v>
      </c>
      <c r="H561" s="29" t="str">
        <f t="shared" si="412"/>
        <v>15H30</v>
      </c>
      <c r="I561" s="30">
        <f t="shared" si="412"/>
        <v>4.4000000000000004</v>
      </c>
      <c r="J561" s="31">
        <f t="shared" si="412"/>
        <v>66829</v>
      </c>
      <c r="K561" s="51">
        <f t="shared" si="369"/>
        <v>1824.095</v>
      </c>
    </row>
    <row r="562" spans="2:11" x14ac:dyDescent="0.25">
      <c r="B562" s="167"/>
      <c r="D562" s="47" t="str">
        <f t="shared" si="402"/>
        <v>Cidade Alerta30"</v>
      </c>
      <c r="E562" s="61" t="str">
        <f t="shared" ref="E562:J562" si="413">E420</f>
        <v>Cidade Alerta</v>
      </c>
      <c r="F562" s="27" t="str">
        <f t="shared" si="413"/>
        <v>30"</v>
      </c>
      <c r="G562" s="28" t="str">
        <f t="shared" si="413"/>
        <v>SEG/SEX</v>
      </c>
      <c r="H562" s="29" t="str">
        <f t="shared" si="413"/>
        <v>16H30</v>
      </c>
      <c r="I562" s="30">
        <f t="shared" si="413"/>
        <v>4.8</v>
      </c>
      <c r="J562" s="31">
        <f t="shared" si="413"/>
        <v>75765</v>
      </c>
      <c r="K562" s="51">
        <f t="shared" si="369"/>
        <v>1824.095</v>
      </c>
    </row>
    <row r="563" spans="2:11" x14ac:dyDescent="0.25">
      <c r="B563" s="167"/>
      <c r="D563" s="47" t="str">
        <f t="shared" si="402"/>
        <v>Cidade Alerta DF30"</v>
      </c>
      <c r="E563" s="61" t="str">
        <f t="shared" ref="E563:J563" si="414">E421</f>
        <v>Cidade Alerta DF</v>
      </c>
      <c r="F563" s="27" t="str">
        <f t="shared" si="414"/>
        <v>30"</v>
      </c>
      <c r="G563" s="28" t="str">
        <f t="shared" si="414"/>
        <v>SEG/SEX</v>
      </c>
      <c r="H563" s="29" t="str">
        <f t="shared" si="414"/>
        <v>18H00</v>
      </c>
      <c r="I563" s="30">
        <f t="shared" si="414"/>
        <v>7.4</v>
      </c>
      <c r="J563" s="31">
        <f t="shared" si="414"/>
        <v>120059</v>
      </c>
      <c r="K563" s="51">
        <f t="shared" si="369"/>
        <v>1824.095</v>
      </c>
    </row>
    <row r="564" spans="2:11" x14ac:dyDescent="0.25">
      <c r="B564" s="167"/>
      <c r="D564" s="47" t="str">
        <f t="shared" si="402"/>
        <v>DF Record30"</v>
      </c>
      <c r="E564" s="61" t="str">
        <f t="shared" ref="E564:J564" si="415">E422</f>
        <v>DF Record</v>
      </c>
      <c r="F564" s="27" t="str">
        <f t="shared" si="415"/>
        <v>30"</v>
      </c>
      <c r="G564" s="28" t="str">
        <f t="shared" si="415"/>
        <v>SEG/SEX</v>
      </c>
      <c r="H564" s="29" t="str">
        <f t="shared" si="415"/>
        <v>19H15</v>
      </c>
      <c r="I564" s="30">
        <f t="shared" si="415"/>
        <v>7.3</v>
      </c>
      <c r="J564" s="31">
        <f t="shared" si="415"/>
        <v>118505</v>
      </c>
      <c r="K564" s="51">
        <f t="shared" si="369"/>
        <v>1824.095</v>
      </c>
    </row>
    <row r="565" spans="2:11" x14ac:dyDescent="0.25">
      <c r="B565" s="167"/>
      <c r="D565" s="47" t="str">
        <f t="shared" si="402"/>
        <v>Jornal da Record30"</v>
      </c>
      <c r="E565" s="61" t="str">
        <f t="shared" ref="E565:J565" si="416">E423</f>
        <v>Jornal da Record</v>
      </c>
      <c r="F565" s="27" t="str">
        <f t="shared" si="416"/>
        <v>30"</v>
      </c>
      <c r="G565" s="28" t="str">
        <f t="shared" si="416"/>
        <v>SEG/SEX</v>
      </c>
      <c r="H565" s="29" t="str">
        <f t="shared" si="416"/>
        <v>19H55</v>
      </c>
      <c r="I565" s="30">
        <f t="shared" si="416"/>
        <v>7.7</v>
      </c>
      <c r="J565" s="31">
        <f t="shared" si="416"/>
        <v>125110</v>
      </c>
      <c r="K565" s="51">
        <f t="shared" si="369"/>
        <v>1824.095</v>
      </c>
    </row>
    <row r="566" spans="2:11" x14ac:dyDescent="0.25">
      <c r="B566" s="167"/>
      <c r="D566" s="47" t="str">
        <f t="shared" si="402"/>
        <v>Novela 3 30"</v>
      </c>
      <c r="E566" s="61" t="str">
        <f t="shared" ref="E566:J566" si="417">E424</f>
        <v xml:space="preserve">Novela 3 </v>
      </c>
      <c r="F566" s="27" t="str">
        <f t="shared" si="417"/>
        <v>30"</v>
      </c>
      <c r="G566" s="28" t="str">
        <f t="shared" si="417"/>
        <v>SEG/SEX</v>
      </c>
      <c r="H566" s="29" t="str">
        <f t="shared" si="417"/>
        <v>21H00</v>
      </c>
      <c r="I566" s="30">
        <f t="shared" si="417"/>
        <v>7</v>
      </c>
      <c r="J566" s="31">
        <f t="shared" si="417"/>
        <v>115008</v>
      </c>
      <c r="K566" s="51">
        <f t="shared" si="369"/>
        <v>1824.095</v>
      </c>
    </row>
    <row r="567" spans="2:11" x14ac:dyDescent="0.25">
      <c r="B567" s="167"/>
      <c r="D567" s="47" t="str">
        <f t="shared" si="402"/>
        <v>Novela 22H30"</v>
      </c>
      <c r="E567" s="61" t="str">
        <f t="shared" ref="E567:J567" si="418">E425</f>
        <v>Novela 22H</v>
      </c>
      <c r="F567" s="27" t="str">
        <f t="shared" si="418"/>
        <v>30"</v>
      </c>
      <c r="G567" s="28" t="str">
        <f t="shared" si="418"/>
        <v>SEG/SEX</v>
      </c>
      <c r="H567" s="29" t="str">
        <f t="shared" si="418"/>
        <v>22H00</v>
      </c>
      <c r="I567" s="30">
        <f t="shared" si="418"/>
        <v>5.5</v>
      </c>
      <c r="J567" s="31">
        <f t="shared" si="418"/>
        <v>91307</v>
      </c>
      <c r="K567" s="51">
        <f t="shared" si="369"/>
        <v>1824.095</v>
      </c>
    </row>
    <row r="568" spans="2:11" x14ac:dyDescent="0.25">
      <c r="B568" s="167"/>
      <c r="D568" s="47" t="str">
        <f t="shared" si="402"/>
        <v>A Fazenda30"</v>
      </c>
      <c r="E568" s="61" t="str">
        <f t="shared" ref="E568:J568" si="419">E426</f>
        <v>A Fazenda</v>
      </c>
      <c r="F568" s="27" t="str">
        <f t="shared" si="419"/>
        <v>30"</v>
      </c>
      <c r="G568" s="28" t="str">
        <f t="shared" si="419"/>
        <v>SEG/DOM</v>
      </c>
      <c r="H568" s="29" t="str">
        <f t="shared" si="419"/>
        <v>22H30</v>
      </c>
      <c r="I568" s="30">
        <f t="shared" si="419"/>
        <v>5.3</v>
      </c>
      <c r="J568" s="31">
        <f t="shared" si="419"/>
        <v>81156</v>
      </c>
      <c r="K568" s="51">
        <f t="shared" si="369"/>
        <v>1824.095</v>
      </c>
    </row>
    <row r="569" spans="2:11" x14ac:dyDescent="0.25">
      <c r="B569" s="167"/>
      <c r="D569" s="47" t="str">
        <f t="shared" si="402"/>
        <v>Série Prémium30"</v>
      </c>
      <c r="E569" s="61" t="str">
        <f t="shared" ref="E569:J569" si="420">E427</f>
        <v>Série Prémium</v>
      </c>
      <c r="F569" s="27" t="str">
        <f t="shared" si="420"/>
        <v>30"</v>
      </c>
      <c r="G569" s="28" t="str">
        <f t="shared" si="420"/>
        <v>SEG/SEX</v>
      </c>
      <c r="H569" s="29" t="str">
        <f t="shared" si="420"/>
        <v>23H45</v>
      </c>
      <c r="I569" s="30">
        <f t="shared" si="420"/>
        <v>2.5</v>
      </c>
      <c r="J569" s="31">
        <f t="shared" si="420"/>
        <v>35746</v>
      </c>
      <c r="K569" s="51">
        <f t="shared" si="369"/>
        <v>1824.095</v>
      </c>
    </row>
    <row r="570" spans="2:11" x14ac:dyDescent="0.25">
      <c r="B570" s="167"/>
      <c r="D570" s="47" t="str">
        <f t="shared" si="402"/>
        <v>Quilos Mortais30"</v>
      </c>
      <c r="E570" s="61" t="str">
        <f t="shared" ref="E570:J570" si="421">E428</f>
        <v>Quilos Mortais</v>
      </c>
      <c r="F570" s="27" t="str">
        <f t="shared" si="421"/>
        <v>30"</v>
      </c>
      <c r="G570" s="28" t="str">
        <f t="shared" si="421"/>
        <v>SEG/SEX</v>
      </c>
      <c r="H570" s="29" t="str">
        <f t="shared" si="421"/>
        <v>23H15</v>
      </c>
      <c r="I570" s="30">
        <f t="shared" si="421"/>
        <v>4.0999999999999996</v>
      </c>
      <c r="J570" s="31">
        <f t="shared" si="421"/>
        <v>63721</v>
      </c>
      <c r="K570" s="51">
        <f t="shared" si="369"/>
        <v>1824.095</v>
      </c>
    </row>
    <row r="571" spans="2:11" x14ac:dyDescent="0.25">
      <c r="B571" s="167"/>
      <c r="D571" s="47" t="str">
        <f t="shared" si="402"/>
        <v>Brasil Caminhoneiro30"</v>
      </c>
      <c r="E571" s="61" t="str">
        <f t="shared" ref="E571:J571" si="422">E429</f>
        <v>Brasil Caminhoneiro</v>
      </c>
      <c r="F571" s="27" t="str">
        <f t="shared" si="422"/>
        <v>30"</v>
      </c>
      <c r="G571" s="28" t="str">
        <f t="shared" si="422"/>
        <v>SÁB</v>
      </c>
      <c r="H571" s="29" t="str">
        <f t="shared" si="422"/>
        <v>07H00</v>
      </c>
      <c r="I571" s="30">
        <f t="shared" si="422"/>
        <v>0.7</v>
      </c>
      <c r="J571" s="31">
        <f t="shared" si="422"/>
        <v>11656</v>
      </c>
      <c r="K571" s="51">
        <f t="shared" si="369"/>
        <v>1824.095</v>
      </c>
    </row>
    <row r="572" spans="2:11" x14ac:dyDescent="0.25">
      <c r="B572" s="167"/>
      <c r="D572" s="47" t="str">
        <f t="shared" si="402"/>
        <v>Fala Brasil - Ed. de Sábado30"</v>
      </c>
      <c r="E572" s="61" t="str">
        <f t="shared" ref="E572:J572" si="423">E430</f>
        <v>Fala Brasil - Ed. de Sábado</v>
      </c>
      <c r="F572" s="27" t="str">
        <f t="shared" si="423"/>
        <v>30"</v>
      </c>
      <c r="G572" s="28" t="str">
        <f t="shared" si="423"/>
        <v>SÁB</v>
      </c>
      <c r="H572" s="29" t="str">
        <f t="shared" si="423"/>
        <v>07H35</v>
      </c>
      <c r="I572" s="30">
        <f t="shared" si="423"/>
        <v>2.7</v>
      </c>
      <c r="J572" s="31">
        <f t="shared" si="423"/>
        <v>42351</v>
      </c>
      <c r="K572" s="51">
        <f t="shared" si="369"/>
        <v>1824.095</v>
      </c>
    </row>
    <row r="573" spans="2:11" x14ac:dyDescent="0.25">
      <c r="B573" s="167"/>
      <c r="D573" s="47" t="str">
        <f t="shared" si="402"/>
        <v>Balanço Geral DF - Ed. de Sábado30"</v>
      </c>
      <c r="E573" s="61" t="str">
        <f t="shared" ref="E573:J573" si="424">E431</f>
        <v>Balanço Geral DF - Ed. de Sábado</v>
      </c>
      <c r="F573" s="27" t="str">
        <f t="shared" si="424"/>
        <v>30"</v>
      </c>
      <c r="G573" s="28" t="str">
        <f t="shared" si="424"/>
        <v>SÁB</v>
      </c>
      <c r="H573" s="29" t="str">
        <f t="shared" si="424"/>
        <v>13H00</v>
      </c>
      <c r="I573" s="30">
        <f t="shared" si="424"/>
        <v>4.4000000000000004</v>
      </c>
      <c r="J573" s="31">
        <f t="shared" si="424"/>
        <v>70326</v>
      </c>
      <c r="K573" s="51">
        <f t="shared" si="369"/>
        <v>1824.095</v>
      </c>
    </row>
    <row r="574" spans="2:11" x14ac:dyDescent="0.25">
      <c r="B574" s="167"/>
      <c r="D574" s="47" t="str">
        <f t="shared" si="402"/>
        <v>Cine Aventura30"</v>
      </c>
      <c r="E574" s="61" t="str">
        <f t="shared" ref="E574:J574" si="425">E432</f>
        <v>Cine Aventura</v>
      </c>
      <c r="F574" s="27" t="str">
        <f t="shared" si="425"/>
        <v>30"</v>
      </c>
      <c r="G574" s="28" t="str">
        <f t="shared" si="425"/>
        <v>SÁB</v>
      </c>
      <c r="H574" s="29" t="str">
        <f t="shared" si="425"/>
        <v>15H00</v>
      </c>
      <c r="I574" s="30">
        <f t="shared" si="425"/>
        <v>3.6</v>
      </c>
      <c r="J574" s="31">
        <f t="shared" si="425"/>
        <v>59835</v>
      </c>
      <c r="K574" s="51">
        <f t="shared" si="369"/>
        <v>1824.095</v>
      </c>
    </row>
    <row r="575" spans="2:11" x14ac:dyDescent="0.25">
      <c r="B575" s="167"/>
      <c r="D575" s="47" t="str">
        <f t="shared" si="402"/>
        <v>Cidade Alerta - Ed. de Sábado 130"</v>
      </c>
      <c r="E575" s="61" t="str">
        <f t="shared" ref="E575:J575" si="426">E433</f>
        <v>Cidade Alerta - Ed. de Sábado 1</v>
      </c>
      <c r="F575" s="27" t="str">
        <f t="shared" si="426"/>
        <v>30"</v>
      </c>
      <c r="G575" s="28" t="str">
        <f t="shared" si="426"/>
        <v>SÁB</v>
      </c>
      <c r="H575" s="29" t="str">
        <f t="shared" si="426"/>
        <v>17H00</v>
      </c>
      <c r="I575" s="30">
        <f t="shared" si="426"/>
        <v>3.9</v>
      </c>
      <c r="J575" s="31">
        <f t="shared" si="426"/>
        <v>62555</v>
      </c>
      <c r="K575" s="51">
        <f t="shared" si="369"/>
        <v>1824.095</v>
      </c>
    </row>
    <row r="576" spans="2:11" x14ac:dyDescent="0.25">
      <c r="B576" s="167"/>
      <c r="D576" s="47" t="str">
        <f t="shared" si="402"/>
        <v>Jornal da Record - Ed. de Sábado30"</v>
      </c>
      <c r="E576" s="61" t="str">
        <f t="shared" ref="E576:J576" si="427">E434</f>
        <v>Jornal da Record - Ed. de Sábado</v>
      </c>
      <c r="F576" s="27" t="str">
        <f t="shared" si="427"/>
        <v>30"</v>
      </c>
      <c r="G576" s="28" t="str">
        <f t="shared" si="427"/>
        <v>SÁB</v>
      </c>
      <c r="H576" s="29" t="str">
        <f t="shared" si="427"/>
        <v>19H45</v>
      </c>
      <c r="I576" s="30">
        <f t="shared" si="427"/>
        <v>5.0999999999999996</v>
      </c>
      <c r="J576" s="31">
        <f t="shared" si="427"/>
        <v>84702</v>
      </c>
      <c r="K576" s="51">
        <f t="shared" si="369"/>
        <v>1824.095</v>
      </c>
    </row>
    <row r="577" spans="2:11" x14ac:dyDescent="0.25">
      <c r="B577" s="167"/>
      <c r="D577" s="47" t="str">
        <f t="shared" si="402"/>
        <v>Cidade Alerta - Ed. de Sábado 230"</v>
      </c>
      <c r="E577" s="61" t="str">
        <f t="shared" ref="E577:J577" si="428">E435</f>
        <v>Cidade Alerta - Ed. de Sábado 2</v>
      </c>
      <c r="F577" s="27" t="str">
        <f t="shared" si="428"/>
        <v>30"</v>
      </c>
      <c r="G577" s="28" t="str">
        <f t="shared" si="428"/>
        <v>SÁB</v>
      </c>
      <c r="H577" s="29" t="str">
        <f t="shared" si="428"/>
        <v>21H00</v>
      </c>
      <c r="I577" s="30">
        <f t="shared" si="428"/>
        <v>4</v>
      </c>
      <c r="J577" s="31">
        <f t="shared" si="428"/>
        <v>66052</v>
      </c>
      <c r="K577" s="51">
        <f t="shared" si="369"/>
        <v>1824.095</v>
      </c>
    </row>
    <row r="578" spans="2:11" x14ac:dyDescent="0.25">
      <c r="B578" s="167"/>
      <c r="D578" s="47" t="str">
        <f t="shared" si="402"/>
        <v>Super Tela30"</v>
      </c>
      <c r="E578" s="61" t="str">
        <f t="shared" ref="E578:J578" si="429">E436</f>
        <v>Super Tela</v>
      </c>
      <c r="F578" s="27" t="str">
        <f t="shared" si="429"/>
        <v>30"</v>
      </c>
      <c r="G578" s="28" t="str">
        <f t="shared" si="429"/>
        <v>SÁB</v>
      </c>
      <c r="H578" s="29" t="str">
        <f t="shared" si="429"/>
        <v>23H15</v>
      </c>
      <c r="I578" s="30">
        <f t="shared" si="429"/>
        <v>2.7</v>
      </c>
      <c r="J578" s="31">
        <f t="shared" si="429"/>
        <v>39243</v>
      </c>
      <c r="K578" s="51">
        <f t="shared" si="369"/>
        <v>1824.095</v>
      </c>
    </row>
    <row r="579" spans="2:11" x14ac:dyDescent="0.25">
      <c r="B579" s="167"/>
      <c r="D579" s="47" t="str">
        <f t="shared" si="402"/>
        <v>Agro Record DF30"</v>
      </c>
      <c r="E579" s="61" t="str">
        <f t="shared" ref="E579:J579" si="430">E437</f>
        <v>Agro Record DF</v>
      </c>
      <c r="F579" s="27" t="str">
        <f t="shared" si="430"/>
        <v>30"</v>
      </c>
      <c r="G579" s="28" t="str">
        <f t="shared" si="430"/>
        <v>DOM</v>
      </c>
      <c r="H579" s="29" t="str">
        <f t="shared" si="430"/>
        <v>09H00</v>
      </c>
      <c r="I579" s="30">
        <f t="shared" si="430"/>
        <v>0.9</v>
      </c>
      <c r="J579" s="31">
        <f t="shared" si="430"/>
        <v>15153</v>
      </c>
      <c r="K579" s="51">
        <f t="shared" si="369"/>
        <v>1824.095</v>
      </c>
    </row>
    <row r="580" spans="2:11" x14ac:dyDescent="0.25">
      <c r="B580" s="167"/>
      <c r="D580" s="47" t="str">
        <f>E580&amp;F580</f>
        <v>Auto Record30"</v>
      </c>
      <c r="E580" s="61" t="str">
        <f t="shared" ref="E580:J580" si="431">E438</f>
        <v>Auto Record</v>
      </c>
      <c r="F580" s="27" t="str">
        <f t="shared" si="431"/>
        <v>30"</v>
      </c>
      <c r="G580" s="28" t="str">
        <f t="shared" si="431"/>
        <v>DOM</v>
      </c>
      <c r="H580" s="29" t="str">
        <f t="shared" si="431"/>
        <v>09H40</v>
      </c>
      <c r="I580" s="30">
        <f t="shared" si="431"/>
        <v>1.5</v>
      </c>
      <c r="J580" s="31">
        <f t="shared" si="431"/>
        <v>24478</v>
      </c>
      <c r="K580" s="51">
        <f t="shared" si="369"/>
        <v>1824.095</v>
      </c>
    </row>
    <row r="581" spans="2:11" x14ac:dyDescent="0.25">
      <c r="B581" s="167"/>
      <c r="D581" s="47" t="str">
        <f>E581&amp;F581</f>
        <v>Record Teen: Todo mundo odeia o Cris30"</v>
      </c>
      <c r="E581" s="61" t="str">
        <f t="shared" ref="E581:J581" si="432">E439</f>
        <v>Record Teen: Todo mundo odeia o Cris</v>
      </c>
      <c r="F581" s="27" t="str">
        <f t="shared" si="432"/>
        <v>30"</v>
      </c>
      <c r="G581" s="28" t="str">
        <f t="shared" si="432"/>
        <v>DOM</v>
      </c>
      <c r="H581" s="29" t="str">
        <f t="shared" si="432"/>
        <v>11H00</v>
      </c>
      <c r="I581" s="30">
        <f t="shared" si="432"/>
        <v>2.2000000000000002</v>
      </c>
      <c r="J581" s="31">
        <f t="shared" si="432"/>
        <v>37300</v>
      </c>
      <c r="K581" s="51">
        <f t="shared" si="369"/>
        <v>1824.095</v>
      </c>
    </row>
    <row r="582" spans="2:11" x14ac:dyDescent="0.25">
      <c r="B582" s="167"/>
      <c r="D582" s="47" t="str">
        <f t="shared" ref="D582:D609" si="433">E582&amp;F582</f>
        <v>Record Teen: Eu, a patroa e as crianças30"</v>
      </c>
      <c r="E582" s="61" t="str">
        <f t="shared" ref="E582:J582" si="434">E440</f>
        <v>Record Teen: Eu, a patroa e as crianças</v>
      </c>
      <c r="F582" s="27" t="str">
        <f t="shared" si="434"/>
        <v>30"</v>
      </c>
      <c r="G582" s="28" t="str">
        <f t="shared" si="434"/>
        <v>DOM</v>
      </c>
      <c r="H582" s="29" t="str">
        <f t="shared" si="434"/>
        <v>12H15</v>
      </c>
      <c r="I582" s="30">
        <f t="shared" si="434"/>
        <v>2.5</v>
      </c>
      <c r="J582" s="31">
        <f t="shared" si="434"/>
        <v>40797</v>
      </c>
      <c r="K582" s="51">
        <f t="shared" si="369"/>
        <v>1824.095</v>
      </c>
    </row>
    <row r="583" spans="2:11" x14ac:dyDescent="0.25">
      <c r="B583" s="167"/>
      <c r="D583" s="47" t="str">
        <f t="shared" si="433"/>
        <v>Cine Maior30"</v>
      </c>
      <c r="E583" s="61" t="str">
        <f t="shared" ref="E583:J583" si="435">E441</f>
        <v>Cine Maior</v>
      </c>
      <c r="F583" s="27" t="str">
        <f t="shared" si="435"/>
        <v>30"</v>
      </c>
      <c r="G583" s="28" t="str">
        <f t="shared" si="435"/>
        <v>DOM</v>
      </c>
      <c r="H583" s="29" t="str">
        <f t="shared" si="435"/>
        <v>14H00</v>
      </c>
      <c r="I583" s="30">
        <f t="shared" si="435"/>
        <v>3.4</v>
      </c>
      <c r="J583" s="31">
        <f t="shared" si="435"/>
        <v>52841</v>
      </c>
      <c r="K583" s="51">
        <f t="shared" si="369"/>
        <v>1824.095</v>
      </c>
    </row>
    <row r="584" spans="2:11" x14ac:dyDescent="0.25">
      <c r="B584" s="167"/>
      <c r="D584" s="47" t="str">
        <f t="shared" si="433"/>
        <v>Power Couple Ed. Domingo30"</v>
      </c>
      <c r="E584" s="61" t="str">
        <f t="shared" ref="E584:J584" si="436">E442</f>
        <v>Power Couple Ed. Domingo</v>
      </c>
      <c r="F584" s="27" t="str">
        <f t="shared" si="436"/>
        <v>30"</v>
      </c>
      <c r="G584" s="28" t="str">
        <f t="shared" si="436"/>
        <v>DOM</v>
      </c>
      <c r="H584" s="29" t="str">
        <f t="shared" si="436"/>
        <v>14H00</v>
      </c>
      <c r="I584" s="30">
        <f t="shared" si="436"/>
        <v>2.8</v>
      </c>
      <c r="J584" s="31">
        <f t="shared" si="436"/>
        <v>41574</v>
      </c>
      <c r="K584" s="51">
        <f t="shared" ref="K584:K647" si="437">K442*0.25</f>
        <v>1824.095</v>
      </c>
    </row>
    <row r="585" spans="2:11" x14ac:dyDescent="0.25">
      <c r="B585" s="167"/>
      <c r="D585" s="47" t="str">
        <f t="shared" si="433"/>
        <v>Game dos 10030"</v>
      </c>
      <c r="E585" s="61" t="str">
        <f t="shared" ref="E585:J585" si="438">E443</f>
        <v>Game dos 100</v>
      </c>
      <c r="F585" s="27" t="str">
        <f t="shared" si="438"/>
        <v>30"</v>
      </c>
      <c r="G585" s="28" t="str">
        <f t="shared" si="438"/>
        <v>DOM</v>
      </c>
      <c r="H585" s="29" t="str">
        <f t="shared" si="438"/>
        <v>14H15</v>
      </c>
      <c r="I585" s="30">
        <f t="shared" si="438"/>
        <v>0</v>
      </c>
      <c r="J585" s="31">
        <f t="shared" si="438"/>
        <v>0</v>
      </c>
      <c r="K585" s="51">
        <f t="shared" si="437"/>
        <v>1824.095</v>
      </c>
    </row>
    <row r="586" spans="2:11" x14ac:dyDescent="0.25">
      <c r="B586" s="167"/>
      <c r="D586" s="47" t="str">
        <f t="shared" si="433"/>
        <v>Acerte ou Caia30"</v>
      </c>
      <c r="E586" s="61" t="str">
        <f t="shared" ref="E586:J586" si="439">E444</f>
        <v>Acerte ou Caia</v>
      </c>
      <c r="F586" s="27" t="str">
        <f t="shared" si="439"/>
        <v>30"</v>
      </c>
      <c r="G586" s="28" t="str">
        <f t="shared" si="439"/>
        <v>DOM</v>
      </c>
      <c r="H586" s="29" t="str">
        <f t="shared" si="439"/>
        <v>15H45</v>
      </c>
      <c r="I586" s="30">
        <f t="shared" si="439"/>
        <v>5.4</v>
      </c>
      <c r="J586" s="31">
        <f t="shared" si="439"/>
        <v>84702</v>
      </c>
      <c r="K586" s="51">
        <f t="shared" si="437"/>
        <v>1824.095</v>
      </c>
    </row>
    <row r="587" spans="2:11" x14ac:dyDescent="0.25">
      <c r="B587" s="167"/>
      <c r="D587" s="47" t="str">
        <f t="shared" si="433"/>
        <v>Love&amp;Dance30"</v>
      </c>
      <c r="E587" s="61" t="str">
        <f t="shared" ref="E587:J587" si="440">E445</f>
        <v>Love&amp;Dance</v>
      </c>
      <c r="F587" s="27" t="str">
        <f t="shared" si="440"/>
        <v>30"</v>
      </c>
      <c r="G587" s="28" t="str">
        <f t="shared" si="440"/>
        <v>DOM</v>
      </c>
      <c r="H587" s="29" t="str">
        <f t="shared" si="440"/>
        <v>18H15</v>
      </c>
      <c r="I587" s="30">
        <f t="shared" si="440"/>
        <v>4.3</v>
      </c>
      <c r="J587" s="31">
        <f t="shared" si="440"/>
        <v>68772</v>
      </c>
      <c r="K587" s="51">
        <f t="shared" si="437"/>
        <v>1824.095</v>
      </c>
    </row>
    <row r="588" spans="2:11" x14ac:dyDescent="0.25">
      <c r="B588" s="167"/>
      <c r="D588" s="47" t="str">
        <f t="shared" si="433"/>
        <v>Domingo Espetacular30"</v>
      </c>
      <c r="E588" s="61" t="str">
        <f t="shared" ref="E588:J588" si="441">E446</f>
        <v>Domingo Espetacular</v>
      </c>
      <c r="F588" s="27" t="str">
        <f t="shared" si="441"/>
        <v>30"</v>
      </c>
      <c r="G588" s="28" t="str">
        <f t="shared" si="441"/>
        <v>DOM</v>
      </c>
      <c r="H588" s="29" t="str">
        <f t="shared" si="441"/>
        <v>19H45</v>
      </c>
      <c r="I588" s="30">
        <f t="shared" si="441"/>
        <v>7.3</v>
      </c>
      <c r="J588" s="31">
        <f t="shared" si="441"/>
        <v>118505</v>
      </c>
      <c r="K588" s="51">
        <f t="shared" si="437"/>
        <v>1824.095</v>
      </c>
    </row>
    <row r="589" spans="2:11" x14ac:dyDescent="0.25">
      <c r="B589" s="167"/>
      <c r="D589" s="47" t="str">
        <f t="shared" si="433"/>
        <v>Esporte Record30"</v>
      </c>
      <c r="E589" s="61" t="str">
        <f t="shared" ref="E589:J589" si="442">E447</f>
        <v>Esporte Record</v>
      </c>
      <c r="F589" s="27" t="str">
        <f t="shared" si="442"/>
        <v>30"</v>
      </c>
      <c r="G589" s="28" t="str">
        <f t="shared" si="442"/>
        <v>DOM</v>
      </c>
      <c r="H589" s="29" t="str">
        <f t="shared" si="442"/>
        <v>23H00</v>
      </c>
      <c r="I589" s="30">
        <f t="shared" si="442"/>
        <v>2.1</v>
      </c>
      <c r="J589" s="31">
        <f t="shared" si="442"/>
        <v>31472</v>
      </c>
      <c r="K589" s="51">
        <f t="shared" si="437"/>
        <v>1824.095</v>
      </c>
    </row>
    <row r="590" spans="2:11" x14ac:dyDescent="0.25">
      <c r="B590" s="167"/>
      <c r="D590" s="64" t="str">
        <f t="shared" si="433"/>
        <v>Série De Domingo30"</v>
      </c>
      <c r="E590" s="72" t="str">
        <f t="shared" ref="E590:J590" si="443">E448</f>
        <v>Série De Domingo</v>
      </c>
      <c r="F590" s="63" t="str">
        <f t="shared" si="443"/>
        <v>30"</v>
      </c>
      <c r="G590" s="76" t="str">
        <f t="shared" si="443"/>
        <v>DOM</v>
      </c>
      <c r="H590" s="66" t="str">
        <f t="shared" si="443"/>
        <v>00H15</v>
      </c>
      <c r="I590" s="67">
        <f t="shared" si="443"/>
        <v>1.1000000000000001</v>
      </c>
      <c r="J590" s="68">
        <f t="shared" si="443"/>
        <v>17096</v>
      </c>
      <c r="K590" s="65">
        <f t="shared" si="437"/>
        <v>1824.095</v>
      </c>
    </row>
    <row r="591" spans="2:11" x14ac:dyDescent="0.25">
      <c r="B591" s="167"/>
      <c r="D591" s="49" t="str">
        <f t="shared" si="433"/>
        <v>DF No Ar DF45"</v>
      </c>
      <c r="E591" s="61" t="str">
        <f t="shared" ref="E591:J591" si="444">E449</f>
        <v>DF No Ar DF</v>
      </c>
      <c r="F591" s="38" t="str">
        <f t="shared" si="444"/>
        <v>45"</v>
      </c>
      <c r="G591" s="39" t="str">
        <f t="shared" si="444"/>
        <v>SEG/SEX</v>
      </c>
      <c r="H591" s="40" t="str">
        <f t="shared" si="444"/>
        <v>07H00</v>
      </c>
      <c r="I591" s="44">
        <f t="shared" si="444"/>
        <v>1.7</v>
      </c>
      <c r="J591" s="41">
        <f t="shared" si="444"/>
        <v>26421</v>
      </c>
      <c r="K591" s="51">
        <f t="shared" si="437"/>
        <v>2736.1424999999999</v>
      </c>
    </row>
    <row r="592" spans="2:11" x14ac:dyDescent="0.25">
      <c r="B592" s="167"/>
      <c r="D592" s="47" t="str">
        <f t="shared" si="433"/>
        <v>Fala Brasil45"</v>
      </c>
      <c r="E592" s="61" t="str">
        <f t="shared" ref="E592:J592" si="445">E450</f>
        <v>Fala Brasil</v>
      </c>
      <c r="F592" s="27" t="str">
        <f t="shared" si="445"/>
        <v>45"</v>
      </c>
      <c r="G592" s="28" t="str">
        <f t="shared" si="445"/>
        <v>SEG/SEX</v>
      </c>
      <c r="H592" s="29" t="str">
        <f t="shared" si="445"/>
        <v>08H30</v>
      </c>
      <c r="I592" s="30">
        <f t="shared" si="445"/>
        <v>2.2999999999999998</v>
      </c>
      <c r="J592" s="31">
        <f t="shared" si="445"/>
        <v>36134</v>
      </c>
      <c r="K592" s="51">
        <f t="shared" si="437"/>
        <v>2736.1424999999999</v>
      </c>
    </row>
    <row r="593" spans="2:11" x14ac:dyDescent="0.25">
      <c r="B593" s="167"/>
      <c r="D593" s="47" t="str">
        <f t="shared" si="433"/>
        <v>Hoje em Dia45"</v>
      </c>
      <c r="E593" s="61" t="str">
        <f t="shared" ref="E593:J593" si="446">E451</f>
        <v>Hoje em Dia</v>
      </c>
      <c r="F593" s="27" t="str">
        <f t="shared" si="446"/>
        <v>45"</v>
      </c>
      <c r="G593" s="28" t="str">
        <f t="shared" si="446"/>
        <v>SEG/SEX</v>
      </c>
      <c r="H593" s="29" t="str">
        <f t="shared" si="446"/>
        <v>09H30</v>
      </c>
      <c r="I593" s="30">
        <f t="shared" si="446"/>
        <v>2.4</v>
      </c>
      <c r="J593" s="31">
        <f t="shared" si="446"/>
        <v>38465</v>
      </c>
      <c r="K593" s="51">
        <f t="shared" si="437"/>
        <v>2736.1424999999999</v>
      </c>
    </row>
    <row r="594" spans="2:11" x14ac:dyDescent="0.25">
      <c r="B594" s="167"/>
      <c r="D594" s="47" t="str">
        <f t="shared" si="433"/>
        <v>Balanço Geral DF45"</v>
      </c>
      <c r="E594" s="61" t="str">
        <f t="shared" ref="E594:J594" si="447">E452</f>
        <v>Balanço Geral DF</v>
      </c>
      <c r="F594" s="27" t="str">
        <f t="shared" si="447"/>
        <v>45"</v>
      </c>
      <c r="G594" s="28" t="str">
        <f t="shared" si="447"/>
        <v>SEG/SEX</v>
      </c>
      <c r="H594" s="29" t="str">
        <f t="shared" si="447"/>
        <v>11H30</v>
      </c>
      <c r="I594" s="30">
        <f t="shared" si="447"/>
        <v>5.5</v>
      </c>
      <c r="J594" s="31">
        <f t="shared" si="447"/>
        <v>87033</v>
      </c>
      <c r="K594" s="51">
        <f t="shared" si="437"/>
        <v>2736.1424999999999</v>
      </c>
    </row>
    <row r="595" spans="2:11" x14ac:dyDescent="0.25">
      <c r="B595" s="167"/>
      <c r="D595" s="47" t="str">
        <f t="shared" si="433"/>
        <v>Novela da tarde I45"</v>
      </c>
      <c r="E595" s="61" t="str">
        <f t="shared" ref="E595:J595" si="448">E453</f>
        <v>Novela da tarde I</v>
      </c>
      <c r="F595" s="27" t="str">
        <f t="shared" si="448"/>
        <v>45"</v>
      </c>
      <c r="G595" s="28" t="str">
        <f t="shared" si="448"/>
        <v>SEG/SEX</v>
      </c>
      <c r="H595" s="29" t="str">
        <f t="shared" si="448"/>
        <v>15H30</v>
      </c>
      <c r="I595" s="30">
        <f t="shared" si="448"/>
        <v>4.4000000000000004</v>
      </c>
      <c r="J595" s="31">
        <f t="shared" si="448"/>
        <v>66829</v>
      </c>
      <c r="K595" s="51">
        <f t="shared" si="437"/>
        <v>2736.1424999999999</v>
      </c>
    </row>
    <row r="596" spans="2:11" x14ac:dyDescent="0.25">
      <c r="B596" s="167"/>
      <c r="D596" s="47" t="str">
        <f t="shared" si="433"/>
        <v>Cidade Alerta45"</v>
      </c>
      <c r="E596" s="61" t="str">
        <f t="shared" ref="E596:J596" si="449">E454</f>
        <v>Cidade Alerta</v>
      </c>
      <c r="F596" s="27" t="str">
        <f t="shared" si="449"/>
        <v>45"</v>
      </c>
      <c r="G596" s="28" t="str">
        <f t="shared" si="449"/>
        <v>SEG/SEX</v>
      </c>
      <c r="H596" s="29" t="str">
        <f t="shared" si="449"/>
        <v>16H30</v>
      </c>
      <c r="I596" s="30">
        <f t="shared" si="449"/>
        <v>4.8</v>
      </c>
      <c r="J596" s="31">
        <f t="shared" si="449"/>
        <v>75765</v>
      </c>
      <c r="K596" s="51">
        <f t="shared" si="437"/>
        <v>2736.1424999999999</v>
      </c>
    </row>
    <row r="597" spans="2:11" x14ac:dyDescent="0.25">
      <c r="B597" s="167"/>
      <c r="D597" s="47" t="str">
        <f t="shared" si="433"/>
        <v>Cidade Alerta DF45"</v>
      </c>
      <c r="E597" s="61" t="str">
        <f t="shared" ref="E597:J597" si="450">E455</f>
        <v>Cidade Alerta DF</v>
      </c>
      <c r="F597" s="27" t="str">
        <f t="shared" si="450"/>
        <v>45"</v>
      </c>
      <c r="G597" s="28" t="str">
        <f t="shared" si="450"/>
        <v>SEG/SEX</v>
      </c>
      <c r="H597" s="29" t="str">
        <f t="shared" si="450"/>
        <v>18H00</v>
      </c>
      <c r="I597" s="30">
        <f t="shared" si="450"/>
        <v>7.4</v>
      </c>
      <c r="J597" s="31">
        <f t="shared" si="450"/>
        <v>120059</v>
      </c>
      <c r="K597" s="51">
        <f t="shared" si="437"/>
        <v>2736.1424999999999</v>
      </c>
    </row>
    <row r="598" spans="2:11" x14ac:dyDescent="0.25">
      <c r="B598" s="167"/>
      <c r="D598" s="47" t="str">
        <f t="shared" si="433"/>
        <v>DF Record45"</v>
      </c>
      <c r="E598" s="61" t="str">
        <f t="shared" ref="E598:J598" si="451">E456</f>
        <v>DF Record</v>
      </c>
      <c r="F598" s="27" t="str">
        <f t="shared" si="451"/>
        <v>45"</v>
      </c>
      <c r="G598" s="28" t="str">
        <f t="shared" si="451"/>
        <v>SEG/SEX</v>
      </c>
      <c r="H598" s="29" t="str">
        <f t="shared" si="451"/>
        <v>19H15</v>
      </c>
      <c r="I598" s="30">
        <f t="shared" si="451"/>
        <v>7.3</v>
      </c>
      <c r="J598" s="31">
        <f t="shared" si="451"/>
        <v>118505</v>
      </c>
      <c r="K598" s="51">
        <f t="shared" si="437"/>
        <v>2736.1424999999999</v>
      </c>
    </row>
    <row r="599" spans="2:11" x14ac:dyDescent="0.25">
      <c r="B599" s="167"/>
      <c r="D599" s="47" t="str">
        <f t="shared" si="433"/>
        <v>Jornal da Record45"</v>
      </c>
      <c r="E599" s="61" t="str">
        <f t="shared" ref="E599:J599" si="452">E457</f>
        <v>Jornal da Record</v>
      </c>
      <c r="F599" s="27" t="str">
        <f t="shared" si="452"/>
        <v>45"</v>
      </c>
      <c r="G599" s="28" t="str">
        <f t="shared" si="452"/>
        <v>SEG/SEX</v>
      </c>
      <c r="H599" s="29" t="str">
        <f t="shared" si="452"/>
        <v>19H55</v>
      </c>
      <c r="I599" s="30">
        <f t="shared" si="452"/>
        <v>7.7</v>
      </c>
      <c r="J599" s="31">
        <f t="shared" si="452"/>
        <v>125110</v>
      </c>
      <c r="K599" s="51">
        <f t="shared" si="437"/>
        <v>2736.1424999999999</v>
      </c>
    </row>
    <row r="600" spans="2:11" x14ac:dyDescent="0.25">
      <c r="B600" s="167"/>
      <c r="D600" s="47" t="str">
        <f t="shared" si="433"/>
        <v>Novela 3 45"</v>
      </c>
      <c r="E600" s="61" t="str">
        <f t="shared" ref="E600:J600" si="453">E458</f>
        <v xml:space="preserve">Novela 3 </v>
      </c>
      <c r="F600" s="27" t="str">
        <f t="shared" si="453"/>
        <v>45"</v>
      </c>
      <c r="G600" s="28" t="str">
        <f t="shared" si="453"/>
        <v>SEG/SEX</v>
      </c>
      <c r="H600" s="29" t="str">
        <f t="shared" si="453"/>
        <v>21H00</v>
      </c>
      <c r="I600" s="30">
        <f t="shared" si="453"/>
        <v>7</v>
      </c>
      <c r="J600" s="31">
        <f t="shared" si="453"/>
        <v>115008</v>
      </c>
      <c r="K600" s="51">
        <f t="shared" si="437"/>
        <v>2736.1424999999999</v>
      </c>
    </row>
    <row r="601" spans="2:11" x14ac:dyDescent="0.25">
      <c r="B601" s="167"/>
      <c r="D601" s="47" t="str">
        <f t="shared" si="433"/>
        <v>Novela 22H45"</v>
      </c>
      <c r="E601" s="61" t="str">
        <f t="shared" ref="E601:J601" si="454">E459</f>
        <v>Novela 22H</v>
      </c>
      <c r="F601" s="27" t="str">
        <f t="shared" si="454"/>
        <v>45"</v>
      </c>
      <c r="G601" s="28" t="str">
        <f t="shared" si="454"/>
        <v>SEG/SEX</v>
      </c>
      <c r="H601" s="29" t="str">
        <f t="shared" si="454"/>
        <v>22H00</v>
      </c>
      <c r="I601" s="30">
        <f t="shared" si="454"/>
        <v>5.5</v>
      </c>
      <c r="J601" s="31">
        <f t="shared" si="454"/>
        <v>91307</v>
      </c>
      <c r="K601" s="51">
        <f t="shared" si="437"/>
        <v>2736.1424999999999</v>
      </c>
    </row>
    <row r="602" spans="2:11" x14ac:dyDescent="0.25">
      <c r="B602" s="167"/>
      <c r="D602" s="47" t="str">
        <f t="shared" si="433"/>
        <v>A Fazenda45"</v>
      </c>
      <c r="E602" s="61" t="str">
        <f t="shared" ref="E602:J602" si="455">E460</f>
        <v>A Fazenda</v>
      </c>
      <c r="F602" s="27" t="str">
        <f t="shared" si="455"/>
        <v>45"</v>
      </c>
      <c r="G602" s="28" t="str">
        <f t="shared" si="455"/>
        <v>SEG/DOM</v>
      </c>
      <c r="H602" s="29" t="str">
        <f t="shared" si="455"/>
        <v>22H30</v>
      </c>
      <c r="I602" s="30">
        <f t="shared" si="455"/>
        <v>5.3</v>
      </c>
      <c r="J602" s="31">
        <f t="shared" si="455"/>
        <v>81156</v>
      </c>
      <c r="K602" s="51">
        <f t="shared" si="437"/>
        <v>2736.1424999999999</v>
      </c>
    </row>
    <row r="603" spans="2:11" x14ac:dyDescent="0.25">
      <c r="B603" s="167"/>
      <c r="D603" s="47" t="str">
        <f t="shared" si="433"/>
        <v>Série Prémium45"</v>
      </c>
      <c r="E603" s="61" t="str">
        <f t="shared" ref="E603:J603" si="456">E461</f>
        <v>Série Prémium</v>
      </c>
      <c r="F603" s="27" t="str">
        <f t="shared" si="456"/>
        <v>45"</v>
      </c>
      <c r="G603" s="28" t="str">
        <f t="shared" si="456"/>
        <v>SEG/SEX</v>
      </c>
      <c r="H603" s="29" t="str">
        <f t="shared" si="456"/>
        <v>23H45</v>
      </c>
      <c r="I603" s="30">
        <f t="shared" si="456"/>
        <v>2.5</v>
      </c>
      <c r="J603" s="31">
        <f t="shared" si="456"/>
        <v>35746</v>
      </c>
      <c r="K603" s="51">
        <f t="shared" si="437"/>
        <v>2736.1424999999999</v>
      </c>
    </row>
    <row r="604" spans="2:11" x14ac:dyDescent="0.25">
      <c r="B604" s="167"/>
      <c r="D604" s="47" t="str">
        <f t="shared" si="433"/>
        <v>Quilos Mortais45"</v>
      </c>
      <c r="E604" s="61" t="str">
        <f t="shared" ref="E604:J604" si="457">E462</f>
        <v>Quilos Mortais</v>
      </c>
      <c r="F604" s="27" t="str">
        <f t="shared" si="457"/>
        <v>45"</v>
      </c>
      <c r="G604" s="28" t="str">
        <f t="shared" si="457"/>
        <v>SEG/SEX</v>
      </c>
      <c r="H604" s="29" t="str">
        <f t="shared" si="457"/>
        <v>23H15</v>
      </c>
      <c r="I604" s="30">
        <f t="shared" si="457"/>
        <v>4.0999999999999996</v>
      </c>
      <c r="J604" s="31">
        <f t="shared" si="457"/>
        <v>63721</v>
      </c>
      <c r="K604" s="51">
        <f t="shared" si="437"/>
        <v>2736.1424999999999</v>
      </c>
    </row>
    <row r="605" spans="2:11" x14ac:dyDescent="0.25">
      <c r="B605" s="167"/>
      <c r="D605" s="47" t="str">
        <f t="shared" si="433"/>
        <v>Brasil Caminhoneiro45"</v>
      </c>
      <c r="E605" s="61" t="str">
        <f t="shared" ref="E605:J605" si="458">E463</f>
        <v>Brasil Caminhoneiro</v>
      </c>
      <c r="F605" s="27" t="str">
        <f t="shared" si="458"/>
        <v>45"</v>
      </c>
      <c r="G605" s="28" t="str">
        <f t="shared" si="458"/>
        <v>SÁB</v>
      </c>
      <c r="H605" s="29" t="str">
        <f t="shared" si="458"/>
        <v>07H00</v>
      </c>
      <c r="I605" s="30">
        <f t="shared" si="458"/>
        <v>0.7</v>
      </c>
      <c r="J605" s="31">
        <f t="shared" si="458"/>
        <v>11656</v>
      </c>
      <c r="K605" s="51">
        <f t="shared" si="437"/>
        <v>2736.1424999999999</v>
      </c>
    </row>
    <row r="606" spans="2:11" x14ac:dyDescent="0.25">
      <c r="B606" s="167"/>
      <c r="D606" s="47" t="str">
        <f t="shared" si="433"/>
        <v>Fala Brasil - Ed. de Sábado45"</v>
      </c>
      <c r="E606" s="61" t="str">
        <f t="shared" ref="E606:J606" si="459">E464</f>
        <v>Fala Brasil - Ed. de Sábado</v>
      </c>
      <c r="F606" s="27" t="str">
        <f t="shared" si="459"/>
        <v>45"</v>
      </c>
      <c r="G606" s="28" t="str">
        <f t="shared" si="459"/>
        <v>SÁB</v>
      </c>
      <c r="H606" s="29" t="str">
        <f t="shared" si="459"/>
        <v>07H35</v>
      </c>
      <c r="I606" s="30">
        <f t="shared" si="459"/>
        <v>2.7</v>
      </c>
      <c r="J606" s="31">
        <f t="shared" si="459"/>
        <v>42351</v>
      </c>
      <c r="K606" s="51">
        <f t="shared" si="437"/>
        <v>2736.1424999999999</v>
      </c>
    </row>
    <row r="607" spans="2:11" x14ac:dyDescent="0.25">
      <c r="B607" s="167"/>
      <c r="D607" s="47" t="str">
        <f t="shared" si="433"/>
        <v>Balanço Geral DF - Ed. de Sábado45"</v>
      </c>
      <c r="E607" s="61" t="str">
        <f t="shared" ref="E607:J607" si="460">E465</f>
        <v>Balanço Geral DF - Ed. de Sábado</v>
      </c>
      <c r="F607" s="27" t="str">
        <f t="shared" si="460"/>
        <v>45"</v>
      </c>
      <c r="G607" s="28" t="str">
        <f t="shared" si="460"/>
        <v>SÁB</v>
      </c>
      <c r="H607" s="29" t="str">
        <f t="shared" si="460"/>
        <v>13H00</v>
      </c>
      <c r="I607" s="30">
        <f t="shared" si="460"/>
        <v>4.4000000000000004</v>
      </c>
      <c r="J607" s="31">
        <f t="shared" si="460"/>
        <v>70326</v>
      </c>
      <c r="K607" s="51">
        <f t="shared" si="437"/>
        <v>2736.1424999999999</v>
      </c>
    </row>
    <row r="608" spans="2:11" x14ac:dyDescent="0.25">
      <c r="B608" s="167"/>
      <c r="D608" s="47" t="str">
        <f t="shared" si="433"/>
        <v>Cine Aventura45"</v>
      </c>
      <c r="E608" s="61" t="str">
        <f t="shared" ref="E608:J608" si="461">E466</f>
        <v>Cine Aventura</v>
      </c>
      <c r="F608" s="27" t="str">
        <f t="shared" si="461"/>
        <v>45"</v>
      </c>
      <c r="G608" s="28" t="str">
        <f t="shared" si="461"/>
        <v>SÁB</v>
      </c>
      <c r="H608" s="29" t="str">
        <f t="shared" si="461"/>
        <v>15H00</v>
      </c>
      <c r="I608" s="30">
        <f t="shared" si="461"/>
        <v>3.6</v>
      </c>
      <c r="J608" s="31">
        <f t="shared" si="461"/>
        <v>59835</v>
      </c>
      <c r="K608" s="51">
        <f t="shared" si="437"/>
        <v>2736.1424999999999</v>
      </c>
    </row>
    <row r="609" spans="2:11" x14ac:dyDescent="0.25">
      <c r="B609" s="167"/>
      <c r="D609" s="47" t="str">
        <f t="shared" si="433"/>
        <v>Cidade Alerta - Ed. de Sábado 145"</v>
      </c>
      <c r="E609" s="61" t="str">
        <f t="shared" ref="E609:J609" si="462">E467</f>
        <v>Cidade Alerta - Ed. de Sábado 1</v>
      </c>
      <c r="F609" s="27" t="str">
        <f t="shared" si="462"/>
        <v>45"</v>
      </c>
      <c r="G609" s="28" t="str">
        <f t="shared" si="462"/>
        <v>SÁB</v>
      </c>
      <c r="H609" s="29" t="str">
        <f t="shared" si="462"/>
        <v>17H00</v>
      </c>
      <c r="I609" s="30">
        <f t="shared" si="462"/>
        <v>3.9</v>
      </c>
      <c r="J609" s="31">
        <f t="shared" si="462"/>
        <v>62555</v>
      </c>
      <c r="K609" s="51">
        <f t="shared" si="437"/>
        <v>2736.1424999999999</v>
      </c>
    </row>
    <row r="610" spans="2:11" x14ac:dyDescent="0.25">
      <c r="B610" s="167"/>
      <c r="D610" s="47" t="str">
        <f>E610&amp;F610</f>
        <v>Jornal da Record - Ed. de Sábado45"</v>
      </c>
      <c r="E610" s="61" t="str">
        <f t="shared" ref="E610:J610" si="463">E468</f>
        <v>Jornal da Record - Ed. de Sábado</v>
      </c>
      <c r="F610" s="27" t="str">
        <f t="shared" si="463"/>
        <v>45"</v>
      </c>
      <c r="G610" s="28" t="str">
        <f t="shared" si="463"/>
        <v>SÁB</v>
      </c>
      <c r="H610" s="29" t="str">
        <f t="shared" si="463"/>
        <v>19H45</v>
      </c>
      <c r="I610" s="30">
        <f t="shared" si="463"/>
        <v>5.0999999999999996</v>
      </c>
      <c r="J610" s="31">
        <f t="shared" si="463"/>
        <v>84702</v>
      </c>
      <c r="K610" s="51">
        <f t="shared" si="437"/>
        <v>2736.1424999999999</v>
      </c>
    </row>
    <row r="611" spans="2:11" x14ac:dyDescent="0.25">
      <c r="B611" s="167"/>
      <c r="D611" s="47" t="str">
        <f>E611&amp;F611</f>
        <v>Cidade Alerta - Ed. de Sábado 245"</v>
      </c>
      <c r="E611" s="61" t="str">
        <f t="shared" ref="E611:J611" si="464">E469</f>
        <v>Cidade Alerta - Ed. de Sábado 2</v>
      </c>
      <c r="F611" s="27" t="str">
        <f t="shared" si="464"/>
        <v>45"</v>
      </c>
      <c r="G611" s="28" t="str">
        <f t="shared" si="464"/>
        <v>SÁB</v>
      </c>
      <c r="H611" s="29" t="str">
        <f t="shared" si="464"/>
        <v>21H00</v>
      </c>
      <c r="I611" s="30">
        <f t="shared" si="464"/>
        <v>4</v>
      </c>
      <c r="J611" s="31">
        <f t="shared" si="464"/>
        <v>66052</v>
      </c>
      <c r="K611" s="51">
        <f t="shared" si="437"/>
        <v>2736.1424999999999</v>
      </c>
    </row>
    <row r="612" spans="2:11" x14ac:dyDescent="0.25">
      <c r="B612" s="167"/>
      <c r="D612" s="47" t="str">
        <f t="shared" ref="D612:D658" si="465">E612&amp;F612</f>
        <v>Super Tela45"</v>
      </c>
      <c r="E612" s="61" t="str">
        <f t="shared" ref="E612:J612" si="466">E470</f>
        <v>Super Tela</v>
      </c>
      <c r="F612" s="27" t="str">
        <f t="shared" si="466"/>
        <v>45"</v>
      </c>
      <c r="G612" s="28" t="str">
        <f t="shared" si="466"/>
        <v>SÁB</v>
      </c>
      <c r="H612" s="29" t="str">
        <f t="shared" si="466"/>
        <v>23H15</v>
      </c>
      <c r="I612" s="30">
        <f t="shared" si="466"/>
        <v>2.7</v>
      </c>
      <c r="J612" s="31">
        <f t="shared" si="466"/>
        <v>39243</v>
      </c>
      <c r="K612" s="51">
        <f t="shared" si="437"/>
        <v>2736.1424999999999</v>
      </c>
    </row>
    <row r="613" spans="2:11" x14ac:dyDescent="0.25">
      <c r="B613" s="167"/>
      <c r="D613" s="47" t="str">
        <f t="shared" si="465"/>
        <v>Agro Record DF45"</v>
      </c>
      <c r="E613" s="61" t="str">
        <f t="shared" ref="E613:J613" si="467">E471</f>
        <v>Agro Record DF</v>
      </c>
      <c r="F613" s="27" t="str">
        <f t="shared" si="467"/>
        <v>45"</v>
      </c>
      <c r="G613" s="28" t="str">
        <f t="shared" si="467"/>
        <v>DOM</v>
      </c>
      <c r="H613" s="29" t="str">
        <f t="shared" si="467"/>
        <v>09H00</v>
      </c>
      <c r="I613" s="30">
        <f t="shared" si="467"/>
        <v>0.9</v>
      </c>
      <c r="J613" s="31">
        <f t="shared" si="467"/>
        <v>15153</v>
      </c>
      <c r="K613" s="51">
        <f t="shared" si="437"/>
        <v>2736.1424999999999</v>
      </c>
    </row>
    <row r="614" spans="2:11" x14ac:dyDescent="0.25">
      <c r="B614" s="167"/>
      <c r="D614" s="47" t="str">
        <f t="shared" si="465"/>
        <v>Auto Record45"</v>
      </c>
      <c r="E614" s="61" t="str">
        <f t="shared" ref="E614:J614" si="468">E472</f>
        <v>Auto Record</v>
      </c>
      <c r="F614" s="27" t="str">
        <f t="shared" si="468"/>
        <v>45"</v>
      </c>
      <c r="G614" s="28" t="str">
        <f t="shared" si="468"/>
        <v>DOM</v>
      </c>
      <c r="H614" s="29" t="str">
        <f t="shared" si="468"/>
        <v>09H40</v>
      </c>
      <c r="I614" s="30">
        <f t="shared" si="468"/>
        <v>1.5</v>
      </c>
      <c r="J614" s="31">
        <f t="shared" si="468"/>
        <v>24478</v>
      </c>
      <c r="K614" s="51">
        <f t="shared" si="437"/>
        <v>2736.1424999999999</v>
      </c>
    </row>
    <row r="615" spans="2:11" x14ac:dyDescent="0.25">
      <c r="B615" s="167"/>
      <c r="D615" s="47" t="str">
        <f t="shared" si="465"/>
        <v>Record Teen: Todo mundo odeia o Cris45"</v>
      </c>
      <c r="E615" s="61" t="str">
        <f t="shared" ref="E615:J615" si="469">E473</f>
        <v>Record Teen: Todo mundo odeia o Cris</v>
      </c>
      <c r="F615" s="27" t="str">
        <f t="shared" si="469"/>
        <v>45"</v>
      </c>
      <c r="G615" s="28" t="str">
        <f t="shared" si="469"/>
        <v>DOM</v>
      </c>
      <c r="H615" s="29" t="str">
        <f t="shared" si="469"/>
        <v>11H00</v>
      </c>
      <c r="I615" s="30">
        <f t="shared" si="469"/>
        <v>2.2000000000000002</v>
      </c>
      <c r="J615" s="31">
        <f t="shared" si="469"/>
        <v>37300</v>
      </c>
      <c r="K615" s="51">
        <f t="shared" si="437"/>
        <v>2736.1424999999999</v>
      </c>
    </row>
    <row r="616" spans="2:11" x14ac:dyDescent="0.25">
      <c r="B616" s="167"/>
      <c r="D616" s="47" t="str">
        <f t="shared" si="465"/>
        <v>Record Teen: Eu, a patroa e as crianças45"</v>
      </c>
      <c r="E616" s="61" t="str">
        <f t="shared" ref="E616:J616" si="470">E474</f>
        <v>Record Teen: Eu, a patroa e as crianças</v>
      </c>
      <c r="F616" s="27" t="str">
        <f t="shared" si="470"/>
        <v>45"</v>
      </c>
      <c r="G616" s="28" t="str">
        <f t="shared" si="470"/>
        <v>DOM</v>
      </c>
      <c r="H616" s="29" t="str">
        <f t="shared" si="470"/>
        <v>12H15</v>
      </c>
      <c r="I616" s="30">
        <f t="shared" si="470"/>
        <v>2.5</v>
      </c>
      <c r="J616" s="31">
        <f t="shared" si="470"/>
        <v>40797</v>
      </c>
      <c r="K616" s="51">
        <f t="shared" si="437"/>
        <v>2736.1424999999999</v>
      </c>
    </row>
    <row r="617" spans="2:11" x14ac:dyDescent="0.25">
      <c r="B617" s="167"/>
      <c r="D617" s="47" t="str">
        <f t="shared" si="465"/>
        <v>Cine Maior45"</v>
      </c>
      <c r="E617" s="61" t="str">
        <f t="shared" ref="E617:J617" si="471">E475</f>
        <v>Cine Maior</v>
      </c>
      <c r="F617" s="27" t="str">
        <f t="shared" si="471"/>
        <v>45"</v>
      </c>
      <c r="G617" s="28" t="str">
        <f t="shared" si="471"/>
        <v>DOM</v>
      </c>
      <c r="H617" s="29" t="str">
        <f t="shared" si="471"/>
        <v>14H00</v>
      </c>
      <c r="I617" s="30">
        <f t="shared" si="471"/>
        <v>3.4</v>
      </c>
      <c r="J617" s="31">
        <f t="shared" si="471"/>
        <v>52841</v>
      </c>
      <c r="K617" s="51">
        <f t="shared" si="437"/>
        <v>2736.1424999999999</v>
      </c>
    </row>
    <row r="618" spans="2:11" x14ac:dyDescent="0.25">
      <c r="B618" s="167"/>
      <c r="D618" s="47" t="str">
        <f t="shared" si="465"/>
        <v>Power Couple Ed. Domingo45"</v>
      </c>
      <c r="E618" s="61" t="str">
        <f t="shared" ref="E618:J618" si="472">E476</f>
        <v>Power Couple Ed. Domingo</v>
      </c>
      <c r="F618" s="27" t="str">
        <f t="shared" si="472"/>
        <v>45"</v>
      </c>
      <c r="G618" s="28" t="str">
        <f t="shared" si="472"/>
        <v>DOM</v>
      </c>
      <c r="H618" s="29" t="str">
        <f t="shared" si="472"/>
        <v>14H00</v>
      </c>
      <c r="I618" s="30">
        <f t="shared" si="472"/>
        <v>2.8</v>
      </c>
      <c r="J618" s="31">
        <f t="shared" si="472"/>
        <v>41574</v>
      </c>
      <c r="K618" s="51">
        <f t="shared" si="437"/>
        <v>2736.1424999999999</v>
      </c>
    </row>
    <row r="619" spans="2:11" x14ac:dyDescent="0.25">
      <c r="B619" s="167"/>
      <c r="D619" s="47" t="str">
        <f t="shared" si="465"/>
        <v>Game dos 10045"</v>
      </c>
      <c r="E619" s="61" t="str">
        <f t="shared" ref="E619:J619" si="473">E477</f>
        <v>Game dos 100</v>
      </c>
      <c r="F619" s="27" t="str">
        <f t="shared" si="473"/>
        <v>45"</v>
      </c>
      <c r="G619" s="28" t="str">
        <f t="shared" si="473"/>
        <v>DOM</v>
      </c>
      <c r="H619" s="29" t="str">
        <f t="shared" si="473"/>
        <v>14H15</v>
      </c>
      <c r="I619" s="30">
        <f t="shared" si="473"/>
        <v>0</v>
      </c>
      <c r="J619" s="31">
        <f t="shared" si="473"/>
        <v>0</v>
      </c>
      <c r="K619" s="51">
        <f t="shared" si="437"/>
        <v>2736.1424999999999</v>
      </c>
    </row>
    <row r="620" spans="2:11" x14ac:dyDescent="0.25">
      <c r="B620" s="167"/>
      <c r="D620" s="47" t="str">
        <f t="shared" si="465"/>
        <v>Acerte ou Caia45"</v>
      </c>
      <c r="E620" s="61" t="str">
        <f t="shared" ref="E620:J620" si="474">E478</f>
        <v>Acerte ou Caia</v>
      </c>
      <c r="F620" s="27" t="str">
        <f t="shared" si="474"/>
        <v>45"</v>
      </c>
      <c r="G620" s="28" t="str">
        <f t="shared" si="474"/>
        <v>DOM</v>
      </c>
      <c r="H620" s="29" t="str">
        <f t="shared" si="474"/>
        <v>15H45</v>
      </c>
      <c r="I620" s="30">
        <f t="shared" si="474"/>
        <v>5.4</v>
      </c>
      <c r="J620" s="31">
        <f t="shared" si="474"/>
        <v>84702</v>
      </c>
      <c r="K620" s="51">
        <f t="shared" si="437"/>
        <v>2736.1424999999999</v>
      </c>
    </row>
    <row r="621" spans="2:11" x14ac:dyDescent="0.25">
      <c r="B621" s="167"/>
      <c r="D621" s="47" t="str">
        <f t="shared" si="465"/>
        <v>Love&amp;Dance45"</v>
      </c>
      <c r="E621" s="61" t="str">
        <f t="shared" ref="E621:J621" si="475">E479</f>
        <v>Love&amp;Dance</v>
      </c>
      <c r="F621" s="27" t="str">
        <f t="shared" si="475"/>
        <v>45"</v>
      </c>
      <c r="G621" s="28" t="str">
        <f t="shared" si="475"/>
        <v>DOM</v>
      </c>
      <c r="H621" s="29" t="str">
        <f t="shared" si="475"/>
        <v>18H15</v>
      </c>
      <c r="I621" s="30">
        <f t="shared" si="475"/>
        <v>4.3</v>
      </c>
      <c r="J621" s="31">
        <f t="shared" si="475"/>
        <v>68772</v>
      </c>
      <c r="K621" s="51">
        <f t="shared" si="437"/>
        <v>2736.1424999999999</v>
      </c>
    </row>
    <row r="622" spans="2:11" x14ac:dyDescent="0.25">
      <c r="B622" s="167"/>
      <c r="D622" s="47" t="str">
        <f t="shared" si="465"/>
        <v>Domingo Espetacular45"</v>
      </c>
      <c r="E622" s="61" t="str">
        <f t="shared" ref="E622:J622" si="476">E480</f>
        <v>Domingo Espetacular</v>
      </c>
      <c r="F622" s="27" t="str">
        <f t="shared" si="476"/>
        <v>45"</v>
      </c>
      <c r="G622" s="28" t="str">
        <f t="shared" si="476"/>
        <v>DOM</v>
      </c>
      <c r="H622" s="29" t="str">
        <f t="shared" si="476"/>
        <v>19H45</v>
      </c>
      <c r="I622" s="30">
        <f t="shared" si="476"/>
        <v>7.3</v>
      </c>
      <c r="J622" s="31">
        <f t="shared" si="476"/>
        <v>118505</v>
      </c>
      <c r="K622" s="51">
        <f t="shared" si="437"/>
        <v>2736.1424999999999</v>
      </c>
    </row>
    <row r="623" spans="2:11" x14ac:dyDescent="0.25">
      <c r="B623" s="167"/>
      <c r="D623" s="47" t="str">
        <f t="shared" si="465"/>
        <v>Esporte Record45"</v>
      </c>
      <c r="E623" s="61" t="str">
        <f t="shared" ref="E623:J623" si="477">E481</f>
        <v>Esporte Record</v>
      </c>
      <c r="F623" s="27" t="str">
        <f t="shared" si="477"/>
        <v>45"</v>
      </c>
      <c r="G623" s="28" t="str">
        <f t="shared" si="477"/>
        <v>DOM</v>
      </c>
      <c r="H623" s="29" t="str">
        <f t="shared" si="477"/>
        <v>23H00</v>
      </c>
      <c r="I623" s="30">
        <f t="shared" si="477"/>
        <v>2.1</v>
      </c>
      <c r="J623" s="31">
        <f t="shared" si="477"/>
        <v>31472</v>
      </c>
      <c r="K623" s="51">
        <f t="shared" si="437"/>
        <v>2736.1424999999999</v>
      </c>
    </row>
    <row r="624" spans="2:11" x14ac:dyDescent="0.25">
      <c r="B624" s="167"/>
      <c r="D624" s="64" t="str">
        <f t="shared" si="465"/>
        <v>Série De Domingo45"</v>
      </c>
      <c r="E624" s="72" t="str">
        <f t="shared" ref="E624:J624" si="478">E482</f>
        <v>Série De Domingo</v>
      </c>
      <c r="F624" s="63" t="str">
        <f t="shared" si="478"/>
        <v>45"</v>
      </c>
      <c r="G624" s="76" t="str">
        <f t="shared" si="478"/>
        <v>DOM</v>
      </c>
      <c r="H624" s="66" t="str">
        <f t="shared" si="478"/>
        <v>00H15</v>
      </c>
      <c r="I624" s="67">
        <f t="shared" si="478"/>
        <v>1.1000000000000001</v>
      </c>
      <c r="J624" s="68">
        <f t="shared" si="478"/>
        <v>17096</v>
      </c>
      <c r="K624" s="65">
        <f t="shared" si="437"/>
        <v>2736.1424999999999</v>
      </c>
    </row>
    <row r="625" spans="2:11" x14ac:dyDescent="0.25">
      <c r="B625" s="167"/>
      <c r="D625" s="49" t="str">
        <f t="shared" si="465"/>
        <v>DF No Ar DF60"</v>
      </c>
      <c r="E625" s="61" t="str">
        <f t="shared" ref="E625:J625" si="479">E483</f>
        <v>DF No Ar DF</v>
      </c>
      <c r="F625" s="38" t="str">
        <f t="shared" si="479"/>
        <v>60"</v>
      </c>
      <c r="G625" s="39" t="str">
        <f t="shared" si="479"/>
        <v>SEG/SEX</v>
      </c>
      <c r="H625" s="40" t="str">
        <f t="shared" si="479"/>
        <v>07H00</v>
      </c>
      <c r="I625" s="44">
        <f t="shared" si="479"/>
        <v>1.7</v>
      </c>
      <c r="J625" s="41">
        <f t="shared" si="479"/>
        <v>26421</v>
      </c>
      <c r="K625" s="51">
        <f t="shared" si="437"/>
        <v>3648.19</v>
      </c>
    </row>
    <row r="626" spans="2:11" x14ac:dyDescent="0.25">
      <c r="B626" s="167"/>
      <c r="D626" s="47" t="str">
        <f t="shared" si="465"/>
        <v>Fala Brasil60"</v>
      </c>
      <c r="E626" s="61" t="str">
        <f t="shared" ref="E626:J626" si="480">E484</f>
        <v>Fala Brasil</v>
      </c>
      <c r="F626" s="27" t="str">
        <f t="shared" si="480"/>
        <v>60"</v>
      </c>
      <c r="G626" s="28" t="str">
        <f t="shared" si="480"/>
        <v>SEG/SEX</v>
      </c>
      <c r="H626" s="29" t="str">
        <f t="shared" si="480"/>
        <v>08H30</v>
      </c>
      <c r="I626" s="30">
        <f t="shared" si="480"/>
        <v>2.2999999999999998</v>
      </c>
      <c r="J626" s="31">
        <f t="shared" si="480"/>
        <v>36134</v>
      </c>
      <c r="K626" s="51">
        <f t="shared" si="437"/>
        <v>3648.19</v>
      </c>
    </row>
    <row r="627" spans="2:11" x14ac:dyDescent="0.25">
      <c r="B627" s="167"/>
      <c r="D627" s="47" t="str">
        <f t="shared" si="465"/>
        <v>Hoje em Dia60"</v>
      </c>
      <c r="E627" s="61" t="str">
        <f t="shared" ref="E627:J627" si="481">E485</f>
        <v>Hoje em Dia</v>
      </c>
      <c r="F627" s="27" t="str">
        <f t="shared" si="481"/>
        <v>60"</v>
      </c>
      <c r="G627" s="28" t="str">
        <f t="shared" si="481"/>
        <v>SEG/SEX</v>
      </c>
      <c r="H627" s="29" t="str">
        <f t="shared" si="481"/>
        <v>09H30</v>
      </c>
      <c r="I627" s="30">
        <f t="shared" si="481"/>
        <v>2.4</v>
      </c>
      <c r="J627" s="31">
        <f t="shared" si="481"/>
        <v>38465</v>
      </c>
      <c r="K627" s="51">
        <f t="shared" si="437"/>
        <v>3648.19</v>
      </c>
    </row>
    <row r="628" spans="2:11" x14ac:dyDescent="0.25">
      <c r="B628" s="167"/>
      <c r="D628" s="47" t="str">
        <f t="shared" si="465"/>
        <v>Balanço Geral DF60"</v>
      </c>
      <c r="E628" s="61" t="str">
        <f t="shared" ref="E628:J628" si="482">E486</f>
        <v>Balanço Geral DF</v>
      </c>
      <c r="F628" s="27" t="str">
        <f t="shared" si="482"/>
        <v>60"</v>
      </c>
      <c r="G628" s="28" t="str">
        <f t="shared" si="482"/>
        <v>SEG/SEX</v>
      </c>
      <c r="H628" s="29" t="str">
        <f t="shared" si="482"/>
        <v>11H30</v>
      </c>
      <c r="I628" s="30">
        <f t="shared" si="482"/>
        <v>5.5</v>
      </c>
      <c r="J628" s="31">
        <f t="shared" si="482"/>
        <v>87033</v>
      </c>
      <c r="K628" s="51">
        <f t="shared" si="437"/>
        <v>3648.19</v>
      </c>
    </row>
    <row r="629" spans="2:11" x14ac:dyDescent="0.25">
      <c r="B629" s="167"/>
      <c r="D629" s="47" t="str">
        <f t="shared" si="465"/>
        <v>Novela da tarde I60"</v>
      </c>
      <c r="E629" s="61" t="str">
        <f t="shared" ref="E629:J629" si="483">E487</f>
        <v>Novela da tarde I</v>
      </c>
      <c r="F629" s="27" t="str">
        <f t="shared" si="483"/>
        <v>60"</v>
      </c>
      <c r="G629" s="28" t="str">
        <f t="shared" si="483"/>
        <v>SEG/SEX</v>
      </c>
      <c r="H629" s="29" t="str">
        <f t="shared" si="483"/>
        <v>15H30</v>
      </c>
      <c r="I629" s="30">
        <f t="shared" si="483"/>
        <v>4.4000000000000004</v>
      </c>
      <c r="J629" s="31">
        <f t="shared" si="483"/>
        <v>66829</v>
      </c>
      <c r="K629" s="51">
        <f t="shared" si="437"/>
        <v>3648.19</v>
      </c>
    </row>
    <row r="630" spans="2:11" x14ac:dyDescent="0.25">
      <c r="B630" s="167"/>
      <c r="D630" s="47" t="str">
        <f t="shared" si="465"/>
        <v>Cidade Alerta60"</v>
      </c>
      <c r="E630" s="61" t="str">
        <f t="shared" ref="E630:J630" si="484">E488</f>
        <v>Cidade Alerta</v>
      </c>
      <c r="F630" s="27" t="str">
        <f t="shared" si="484"/>
        <v>60"</v>
      </c>
      <c r="G630" s="28" t="str">
        <f t="shared" si="484"/>
        <v>SEG/SEX</v>
      </c>
      <c r="H630" s="29" t="str">
        <f t="shared" si="484"/>
        <v>16H30</v>
      </c>
      <c r="I630" s="30">
        <f t="shared" si="484"/>
        <v>4.8</v>
      </c>
      <c r="J630" s="31">
        <f t="shared" si="484"/>
        <v>75765</v>
      </c>
      <c r="K630" s="51">
        <f t="shared" si="437"/>
        <v>3648.19</v>
      </c>
    </row>
    <row r="631" spans="2:11" x14ac:dyDescent="0.25">
      <c r="B631" s="167"/>
      <c r="D631" s="47" t="str">
        <f t="shared" si="465"/>
        <v>Cidade Alerta DF60"</v>
      </c>
      <c r="E631" s="61" t="str">
        <f t="shared" ref="E631:J631" si="485">E489</f>
        <v>Cidade Alerta DF</v>
      </c>
      <c r="F631" s="27" t="str">
        <f t="shared" si="485"/>
        <v>60"</v>
      </c>
      <c r="G631" s="28" t="str">
        <f t="shared" si="485"/>
        <v>SEG/SEX</v>
      </c>
      <c r="H631" s="29" t="str">
        <f t="shared" si="485"/>
        <v>18H00</v>
      </c>
      <c r="I631" s="30">
        <f t="shared" si="485"/>
        <v>7.4</v>
      </c>
      <c r="J631" s="31">
        <f t="shared" si="485"/>
        <v>120059</v>
      </c>
      <c r="K631" s="51">
        <f t="shared" si="437"/>
        <v>3648.19</v>
      </c>
    </row>
    <row r="632" spans="2:11" x14ac:dyDescent="0.25">
      <c r="B632" s="167"/>
      <c r="D632" s="47" t="str">
        <f t="shared" si="465"/>
        <v>DF Record60"</v>
      </c>
      <c r="E632" s="61" t="str">
        <f t="shared" ref="E632:J632" si="486">E490</f>
        <v>DF Record</v>
      </c>
      <c r="F632" s="27" t="str">
        <f t="shared" si="486"/>
        <v>60"</v>
      </c>
      <c r="G632" s="28" t="str">
        <f t="shared" si="486"/>
        <v>SEG/SEX</v>
      </c>
      <c r="H632" s="29" t="str">
        <f t="shared" si="486"/>
        <v>19H15</v>
      </c>
      <c r="I632" s="30">
        <f t="shared" si="486"/>
        <v>7.3</v>
      </c>
      <c r="J632" s="31">
        <f t="shared" si="486"/>
        <v>118505</v>
      </c>
      <c r="K632" s="51">
        <f t="shared" si="437"/>
        <v>3648.19</v>
      </c>
    </row>
    <row r="633" spans="2:11" x14ac:dyDescent="0.25">
      <c r="B633" s="167"/>
      <c r="D633" s="47" t="str">
        <f t="shared" si="465"/>
        <v>Jornal da Record60"</v>
      </c>
      <c r="E633" s="61" t="str">
        <f t="shared" ref="E633:J633" si="487">E491</f>
        <v>Jornal da Record</v>
      </c>
      <c r="F633" s="27" t="str">
        <f t="shared" si="487"/>
        <v>60"</v>
      </c>
      <c r="G633" s="28" t="str">
        <f t="shared" si="487"/>
        <v>SEG/SEX</v>
      </c>
      <c r="H633" s="29" t="str">
        <f t="shared" si="487"/>
        <v>19H55</v>
      </c>
      <c r="I633" s="30">
        <f t="shared" si="487"/>
        <v>7.7</v>
      </c>
      <c r="J633" s="31">
        <f t="shared" si="487"/>
        <v>125110</v>
      </c>
      <c r="K633" s="51">
        <f t="shared" si="437"/>
        <v>3648.19</v>
      </c>
    </row>
    <row r="634" spans="2:11" x14ac:dyDescent="0.25">
      <c r="B634" s="167"/>
      <c r="D634" s="47" t="str">
        <f t="shared" si="465"/>
        <v>Novela 3 60"</v>
      </c>
      <c r="E634" s="61" t="str">
        <f t="shared" ref="E634:J634" si="488">E492</f>
        <v xml:space="preserve">Novela 3 </v>
      </c>
      <c r="F634" s="27" t="str">
        <f t="shared" si="488"/>
        <v>60"</v>
      </c>
      <c r="G634" s="28" t="str">
        <f t="shared" si="488"/>
        <v>SEG/SEX</v>
      </c>
      <c r="H634" s="29" t="str">
        <f t="shared" si="488"/>
        <v>21H00</v>
      </c>
      <c r="I634" s="30">
        <f t="shared" si="488"/>
        <v>7</v>
      </c>
      <c r="J634" s="31">
        <f t="shared" si="488"/>
        <v>115008</v>
      </c>
      <c r="K634" s="51">
        <f t="shared" si="437"/>
        <v>3648.19</v>
      </c>
    </row>
    <row r="635" spans="2:11" x14ac:dyDescent="0.25">
      <c r="B635" s="167"/>
      <c r="D635" s="47" t="str">
        <f t="shared" si="465"/>
        <v>Novela 22H60"</v>
      </c>
      <c r="E635" s="61" t="str">
        <f t="shared" ref="E635:J635" si="489">E493</f>
        <v>Novela 22H</v>
      </c>
      <c r="F635" s="27" t="str">
        <f t="shared" si="489"/>
        <v>60"</v>
      </c>
      <c r="G635" s="28" t="str">
        <f t="shared" si="489"/>
        <v>SEG/SEX</v>
      </c>
      <c r="H635" s="29" t="str">
        <f t="shared" si="489"/>
        <v>22H00</v>
      </c>
      <c r="I635" s="30">
        <f t="shared" si="489"/>
        <v>5.5</v>
      </c>
      <c r="J635" s="31">
        <f t="shared" si="489"/>
        <v>91307</v>
      </c>
      <c r="K635" s="51">
        <f t="shared" si="437"/>
        <v>3648.19</v>
      </c>
    </row>
    <row r="636" spans="2:11" x14ac:dyDescent="0.25">
      <c r="B636" s="167"/>
      <c r="D636" s="47" t="str">
        <f t="shared" si="465"/>
        <v>A Fazenda60"</v>
      </c>
      <c r="E636" s="61" t="str">
        <f t="shared" ref="E636:J636" si="490">E494</f>
        <v>A Fazenda</v>
      </c>
      <c r="F636" s="27" t="str">
        <f t="shared" si="490"/>
        <v>60"</v>
      </c>
      <c r="G636" s="28" t="str">
        <f t="shared" si="490"/>
        <v>SEG/DOM</v>
      </c>
      <c r="H636" s="29" t="str">
        <f t="shared" si="490"/>
        <v>22H30</v>
      </c>
      <c r="I636" s="30">
        <f t="shared" si="490"/>
        <v>5.3</v>
      </c>
      <c r="J636" s="31">
        <f t="shared" si="490"/>
        <v>81156</v>
      </c>
      <c r="K636" s="51">
        <f t="shared" si="437"/>
        <v>3648.19</v>
      </c>
    </row>
    <row r="637" spans="2:11" x14ac:dyDescent="0.25">
      <c r="B637" s="167"/>
      <c r="D637" s="47" t="str">
        <f t="shared" si="465"/>
        <v>Série Prémium60"</v>
      </c>
      <c r="E637" s="61" t="str">
        <f t="shared" ref="E637:J637" si="491">E495</f>
        <v>Série Prémium</v>
      </c>
      <c r="F637" s="27" t="str">
        <f t="shared" si="491"/>
        <v>60"</v>
      </c>
      <c r="G637" s="28" t="str">
        <f t="shared" si="491"/>
        <v>SEG/SEX</v>
      </c>
      <c r="H637" s="29" t="str">
        <f t="shared" si="491"/>
        <v>23H45</v>
      </c>
      <c r="I637" s="30">
        <f t="shared" si="491"/>
        <v>2.5</v>
      </c>
      <c r="J637" s="31">
        <f t="shared" si="491"/>
        <v>35746</v>
      </c>
      <c r="K637" s="51">
        <f t="shared" si="437"/>
        <v>3648.19</v>
      </c>
    </row>
    <row r="638" spans="2:11" x14ac:dyDescent="0.25">
      <c r="B638" s="167"/>
      <c r="D638" s="47" t="str">
        <f t="shared" si="465"/>
        <v>Quilos Mortais60"</v>
      </c>
      <c r="E638" s="61" t="str">
        <f t="shared" ref="E638:J638" si="492">E496</f>
        <v>Quilos Mortais</v>
      </c>
      <c r="F638" s="27" t="str">
        <f t="shared" si="492"/>
        <v>60"</v>
      </c>
      <c r="G638" s="28" t="str">
        <f t="shared" si="492"/>
        <v>SEG/SEX</v>
      </c>
      <c r="H638" s="29" t="str">
        <f t="shared" si="492"/>
        <v>23H15</v>
      </c>
      <c r="I638" s="30">
        <f t="shared" si="492"/>
        <v>4.0999999999999996</v>
      </c>
      <c r="J638" s="31">
        <f t="shared" si="492"/>
        <v>63721</v>
      </c>
      <c r="K638" s="51">
        <f t="shared" si="437"/>
        <v>3648.19</v>
      </c>
    </row>
    <row r="639" spans="2:11" x14ac:dyDescent="0.25">
      <c r="B639" s="167"/>
      <c r="D639" s="47" t="str">
        <f t="shared" si="465"/>
        <v>Brasil Caminhoneiro60"</v>
      </c>
      <c r="E639" s="61" t="str">
        <f t="shared" ref="E639:J639" si="493">E497</f>
        <v>Brasil Caminhoneiro</v>
      </c>
      <c r="F639" s="27" t="str">
        <f t="shared" si="493"/>
        <v>60"</v>
      </c>
      <c r="G639" s="28" t="str">
        <f t="shared" si="493"/>
        <v>SÁB</v>
      </c>
      <c r="H639" s="29" t="str">
        <f t="shared" si="493"/>
        <v>07H00</v>
      </c>
      <c r="I639" s="30">
        <f t="shared" si="493"/>
        <v>0.7</v>
      </c>
      <c r="J639" s="31">
        <f t="shared" si="493"/>
        <v>11656</v>
      </c>
      <c r="K639" s="51">
        <f t="shared" si="437"/>
        <v>3648.19</v>
      </c>
    </row>
    <row r="640" spans="2:11" x14ac:dyDescent="0.25">
      <c r="B640" s="167"/>
      <c r="D640" s="47" t="str">
        <f t="shared" si="465"/>
        <v>Fala Brasil - Ed. de Sábado60"</v>
      </c>
      <c r="E640" s="61" t="str">
        <f t="shared" ref="E640:J640" si="494">E498</f>
        <v>Fala Brasil - Ed. de Sábado</v>
      </c>
      <c r="F640" s="27" t="str">
        <f t="shared" si="494"/>
        <v>60"</v>
      </c>
      <c r="G640" s="28" t="str">
        <f t="shared" si="494"/>
        <v>SÁB</v>
      </c>
      <c r="H640" s="29" t="str">
        <f t="shared" si="494"/>
        <v>07H35</v>
      </c>
      <c r="I640" s="30">
        <f t="shared" si="494"/>
        <v>2.7</v>
      </c>
      <c r="J640" s="31">
        <f t="shared" si="494"/>
        <v>42351</v>
      </c>
      <c r="K640" s="51">
        <f t="shared" si="437"/>
        <v>3648.19</v>
      </c>
    </row>
    <row r="641" spans="2:11" x14ac:dyDescent="0.25">
      <c r="B641" s="167"/>
      <c r="D641" s="47" t="str">
        <f t="shared" si="465"/>
        <v>Balanço Geral DF - Ed. de Sábado60"</v>
      </c>
      <c r="E641" s="61" t="str">
        <f t="shared" ref="E641:J641" si="495">E499</f>
        <v>Balanço Geral DF - Ed. de Sábado</v>
      </c>
      <c r="F641" s="27" t="str">
        <f t="shared" si="495"/>
        <v>60"</v>
      </c>
      <c r="G641" s="28" t="str">
        <f t="shared" si="495"/>
        <v>SÁB</v>
      </c>
      <c r="H641" s="29" t="str">
        <f t="shared" si="495"/>
        <v>13H00</v>
      </c>
      <c r="I641" s="30">
        <f t="shared" si="495"/>
        <v>4.4000000000000004</v>
      </c>
      <c r="J641" s="31">
        <f t="shared" si="495"/>
        <v>70326</v>
      </c>
      <c r="K641" s="51">
        <f t="shared" si="437"/>
        <v>3648.19</v>
      </c>
    </row>
    <row r="642" spans="2:11" x14ac:dyDescent="0.25">
      <c r="B642" s="167"/>
      <c r="D642" s="47" t="str">
        <f t="shared" si="465"/>
        <v>Cine Aventura60"</v>
      </c>
      <c r="E642" s="61" t="str">
        <f t="shared" ref="E642:J642" si="496">E500</f>
        <v>Cine Aventura</v>
      </c>
      <c r="F642" s="27" t="str">
        <f t="shared" si="496"/>
        <v>60"</v>
      </c>
      <c r="G642" s="28" t="str">
        <f t="shared" si="496"/>
        <v>SÁB</v>
      </c>
      <c r="H642" s="29" t="str">
        <f t="shared" si="496"/>
        <v>15H00</v>
      </c>
      <c r="I642" s="30">
        <f t="shared" si="496"/>
        <v>3.6</v>
      </c>
      <c r="J642" s="31">
        <f t="shared" si="496"/>
        <v>59835</v>
      </c>
      <c r="K642" s="51">
        <f t="shared" si="437"/>
        <v>3648.19</v>
      </c>
    </row>
    <row r="643" spans="2:11" x14ac:dyDescent="0.25">
      <c r="B643" s="167"/>
      <c r="D643" s="47" t="str">
        <f t="shared" si="465"/>
        <v>Cidade Alerta - Ed. de Sábado 160"</v>
      </c>
      <c r="E643" s="61" t="str">
        <f>E501</f>
        <v>Cidade Alerta - Ed. de Sábado 1</v>
      </c>
      <c r="F643" s="27" t="str">
        <f t="shared" ref="F643:J643" si="497">F501</f>
        <v>60"</v>
      </c>
      <c r="G643" s="28" t="str">
        <f t="shared" si="497"/>
        <v>SÁB</v>
      </c>
      <c r="H643" s="29" t="str">
        <f t="shared" si="497"/>
        <v>17H00</v>
      </c>
      <c r="I643" s="30">
        <f t="shared" si="497"/>
        <v>3.9</v>
      </c>
      <c r="J643" s="31">
        <f t="shared" si="497"/>
        <v>62555</v>
      </c>
      <c r="K643" s="51">
        <f t="shared" si="437"/>
        <v>3648.19</v>
      </c>
    </row>
    <row r="644" spans="2:11" x14ac:dyDescent="0.25">
      <c r="B644" s="167"/>
      <c r="D644" s="47" t="str">
        <f t="shared" si="465"/>
        <v>Jornal da Record - Ed. de Sábado60"</v>
      </c>
      <c r="E644" s="61" t="str">
        <f t="shared" ref="E644:J644" si="498">E502</f>
        <v>Jornal da Record - Ed. de Sábado</v>
      </c>
      <c r="F644" s="27" t="str">
        <f t="shared" si="498"/>
        <v>60"</v>
      </c>
      <c r="G644" s="28" t="str">
        <f t="shared" si="498"/>
        <v>SÁB</v>
      </c>
      <c r="H644" s="29" t="str">
        <f t="shared" si="498"/>
        <v>19H45</v>
      </c>
      <c r="I644" s="30">
        <f t="shared" si="498"/>
        <v>5.0999999999999996</v>
      </c>
      <c r="J644" s="31">
        <f t="shared" si="498"/>
        <v>84702</v>
      </c>
      <c r="K644" s="51">
        <f t="shared" si="437"/>
        <v>3648.19</v>
      </c>
    </row>
    <row r="645" spans="2:11" x14ac:dyDescent="0.25">
      <c r="B645" s="167"/>
      <c r="D645" s="47" t="str">
        <f t="shared" si="465"/>
        <v>Cidade Alerta - Ed. de Sábado 260"</v>
      </c>
      <c r="E645" s="61" t="str">
        <f t="shared" ref="E645:J645" si="499">E503</f>
        <v>Cidade Alerta - Ed. de Sábado 2</v>
      </c>
      <c r="F645" s="27" t="str">
        <f t="shared" si="499"/>
        <v>60"</v>
      </c>
      <c r="G645" s="28" t="str">
        <f t="shared" si="499"/>
        <v>SÁB</v>
      </c>
      <c r="H645" s="29" t="str">
        <f t="shared" si="499"/>
        <v>21H00</v>
      </c>
      <c r="I645" s="30">
        <f t="shared" si="499"/>
        <v>4</v>
      </c>
      <c r="J645" s="31">
        <f t="shared" si="499"/>
        <v>66052</v>
      </c>
      <c r="K645" s="51">
        <f t="shared" si="437"/>
        <v>3648.19</v>
      </c>
    </row>
    <row r="646" spans="2:11" x14ac:dyDescent="0.25">
      <c r="B646" s="167"/>
      <c r="D646" s="47" t="str">
        <f t="shared" si="465"/>
        <v>Super Tela60"</v>
      </c>
      <c r="E646" s="61" t="str">
        <f t="shared" ref="E646:J646" si="500">E504</f>
        <v>Super Tela</v>
      </c>
      <c r="F646" s="27" t="str">
        <f t="shared" si="500"/>
        <v>60"</v>
      </c>
      <c r="G646" s="28" t="str">
        <f t="shared" si="500"/>
        <v>SÁB</v>
      </c>
      <c r="H646" s="29" t="str">
        <f t="shared" si="500"/>
        <v>23H15</v>
      </c>
      <c r="I646" s="30">
        <f t="shared" si="500"/>
        <v>2.7</v>
      </c>
      <c r="J646" s="31">
        <f t="shared" si="500"/>
        <v>39243</v>
      </c>
      <c r="K646" s="51">
        <f t="shared" si="437"/>
        <v>3648.19</v>
      </c>
    </row>
    <row r="647" spans="2:11" x14ac:dyDescent="0.25">
      <c r="B647" s="167"/>
      <c r="D647" s="47" t="str">
        <f t="shared" si="465"/>
        <v>Agro Record DF60"</v>
      </c>
      <c r="E647" s="61" t="str">
        <f t="shared" ref="E647:J647" si="501">E505</f>
        <v>Agro Record DF</v>
      </c>
      <c r="F647" s="27" t="str">
        <f t="shared" si="501"/>
        <v>60"</v>
      </c>
      <c r="G647" s="28" t="str">
        <f t="shared" si="501"/>
        <v>DOM</v>
      </c>
      <c r="H647" s="29" t="str">
        <f t="shared" si="501"/>
        <v>09H00</v>
      </c>
      <c r="I647" s="30">
        <f t="shared" si="501"/>
        <v>0.9</v>
      </c>
      <c r="J647" s="31">
        <f t="shared" si="501"/>
        <v>15153</v>
      </c>
      <c r="K647" s="51">
        <f t="shared" si="437"/>
        <v>3648.19</v>
      </c>
    </row>
    <row r="648" spans="2:11" x14ac:dyDescent="0.25">
      <c r="B648" s="167"/>
      <c r="D648" s="47" t="str">
        <f t="shared" si="465"/>
        <v>Auto Record60"</v>
      </c>
      <c r="E648" s="61" t="str">
        <f>E506</f>
        <v>Auto Record</v>
      </c>
      <c r="F648" s="27" t="str">
        <f t="shared" ref="F648:J648" si="502">F506</f>
        <v>60"</v>
      </c>
      <c r="G648" s="28" t="str">
        <f t="shared" si="502"/>
        <v>DOM</v>
      </c>
      <c r="H648" s="29" t="str">
        <f t="shared" si="502"/>
        <v>09H40</v>
      </c>
      <c r="I648" s="30">
        <f t="shared" si="502"/>
        <v>1.5</v>
      </c>
      <c r="J648" s="31">
        <f t="shared" si="502"/>
        <v>24478</v>
      </c>
      <c r="K648" s="51">
        <f t="shared" ref="K648:K658" si="503">K506*0.25</f>
        <v>3648.19</v>
      </c>
    </row>
    <row r="649" spans="2:11" x14ac:dyDescent="0.25">
      <c r="B649" s="167"/>
      <c r="D649" s="47" t="str">
        <f t="shared" si="465"/>
        <v>Record Teen: Todo mundo odeia o Cris60"</v>
      </c>
      <c r="E649" s="61" t="str">
        <f t="shared" ref="E649:J649" si="504">E507</f>
        <v>Record Teen: Todo mundo odeia o Cris</v>
      </c>
      <c r="F649" s="27" t="str">
        <f t="shared" si="504"/>
        <v>60"</v>
      </c>
      <c r="G649" s="28" t="str">
        <f t="shared" si="504"/>
        <v>DOM</v>
      </c>
      <c r="H649" s="29" t="str">
        <f t="shared" si="504"/>
        <v>11H00</v>
      </c>
      <c r="I649" s="30">
        <f t="shared" si="504"/>
        <v>2.2000000000000002</v>
      </c>
      <c r="J649" s="31">
        <f t="shared" si="504"/>
        <v>37300</v>
      </c>
      <c r="K649" s="51">
        <f t="shared" si="503"/>
        <v>3648.19</v>
      </c>
    </row>
    <row r="650" spans="2:11" x14ac:dyDescent="0.25">
      <c r="B650" s="167"/>
      <c r="D650" s="47" t="str">
        <f t="shared" si="465"/>
        <v>Record Teen: Eu, a patroa e as crianças60"</v>
      </c>
      <c r="E650" s="61" t="str">
        <f t="shared" ref="E650:J650" si="505">E508</f>
        <v>Record Teen: Eu, a patroa e as crianças</v>
      </c>
      <c r="F650" s="27" t="str">
        <f t="shared" si="505"/>
        <v>60"</v>
      </c>
      <c r="G650" s="28" t="str">
        <f t="shared" si="505"/>
        <v>DOM</v>
      </c>
      <c r="H650" s="29" t="str">
        <f t="shared" si="505"/>
        <v>12H15</v>
      </c>
      <c r="I650" s="30">
        <f t="shared" si="505"/>
        <v>2.5</v>
      </c>
      <c r="J650" s="31">
        <f t="shared" si="505"/>
        <v>40797</v>
      </c>
      <c r="K650" s="51">
        <f t="shared" si="503"/>
        <v>3648.19</v>
      </c>
    </row>
    <row r="651" spans="2:11" x14ac:dyDescent="0.25">
      <c r="B651" s="167"/>
      <c r="D651" s="47" t="str">
        <f t="shared" si="465"/>
        <v>Cine Maior60"</v>
      </c>
      <c r="E651" s="61" t="str">
        <f>E509</f>
        <v>Cine Maior</v>
      </c>
      <c r="F651" s="27" t="str">
        <f t="shared" ref="F651:J651" si="506">F509</f>
        <v>60"</v>
      </c>
      <c r="G651" s="28" t="str">
        <f t="shared" si="506"/>
        <v>DOM</v>
      </c>
      <c r="H651" s="29" t="str">
        <f t="shared" si="506"/>
        <v>14H00</v>
      </c>
      <c r="I651" s="30">
        <f t="shared" si="506"/>
        <v>3.4</v>
      </c>
      <c r="J651" s="31">
        <f t="shared" si="506"/>
        <v>52841</v>
      </c>
      <c r="K651" s="51">
        <f t="shared" si="503"/>
        <v>3648.19</v>
      </c>
    </row>
    <row r="652" spans="2:11" x14ac:dyDescent="0.25">
      <c r="B652" s="167"/>
      <c r="D652" s="47" t="str">
        <f t="shared" si="465"/>
        <v>Power Couple Ed. Domingo60"</v>
      </c>
      <c r="E652" s="61" t="str">
        <f t="shared" ref="E652:J652" si="507">E510</f>
        <v>Power Couple Ed. Domingo</v>
      </c>
      <c r="F652" s="27" t="str">
        <f t="shared" si="507"/>
        <v>60"</v>
      </c>
      <c r="G652" s="28" t="str">
        <f t="shared" si="507"/>
        <v>DOM</v>
      </c>
      <c r="H652" s="29" t="str">
        <f t="shared" si="507"/>
        <v>14H00</v>
      </c>
      <c r="I652" s="30">
        <f t="shared" si="507"/>
        <v>2.8</v>
      </c>
      <c r="J652" s="31">
        <f t="shared" si="507"/>
        <v>41574</v>
      </c>
      <c r="K652" s="51">
        <f t="shared" si="503"/>
        <v>3648.19</v>
      </c>
    </row>
    <row r="653" spans="2:11" x14ac:dyDescent="0.25">
      <c r="B653" s="167"/>
      <c r="D653" s="47" t="str">
        <f t="shared" si="465"/>
        <v>Game dos 10060"</v>
      </c>
      <c r="E653" s="61" t="str">
        <f t="shared" ref="E653:J653" si="508">E511</f>
        <v>Game dos 100</v>
      </c>
      <c r="F653" s="27" t="str">
        <f t="shared" si="508"/>
        <v>60"</v>
      </c>
      <c r="G653" s="28" t="str">
        <f t="shared" si="508"/>
        <v>DOM</v>
      </c>
      <c r="H653" s="29" t="str">
        <f t="shared" si="508"/>
        <v>14H15</v>
      </c>
      <c r="I653" s="30">
        <f t="shared" si="508"/>
        <v>0</v>
      </c>
      <c r="J653" s="31">
        <f t="shared" si="508"/>
        <v>0</v>
      </c>
      <c r="K653" s="51">
        <f t="shared" si="503"/>
        <v>3648.19</v>
      </c>
    </row>
    <row r="654" spans="2:11" x14ac:dyDescent="0.25">
      <c r="B654" s="167"/>
      <c r="D654" s="47" t="str">
        <f t="shared" si="465"/>
        <v>Acerte ou Caia60"</v>
      </c>
      <c r="E654" s="61" t="str">
        <f t="shared" ref="E654:J654" si="509">E512</f>
        <v>Acerte ou Caia</v>
      </c>
      <c r="F654" s="27" t="str">
        <f t="shared" si="509"/>
        <v>60"</v>
      </c>
      <c r="G654" s="28" t="str">
        <f t="shared" si="509"/>
        <v>DOM</v>
      </c>
      <c r="H654" s="29" t="str">
        <f t="shared" si="509"/>
        <v>15H45</v>
      </c>
      <c r="I654" s="30">
        <f t="shared" si="509"/>
        <v>5.4</v>
      </c>
      <c r="J654" s="31">
        <f t="shared" si="509"/>
        <v>84702</v>
      </c>
      <c r="K654" s="51">
        <f t="shared" si="503"/>
        <v>3648.19</v>
      </c>
    </row>
    <row r="655" spans="2:11" x14ac:dyDescent="0.25">
      <c r="B655" s="167"/>
      <c r="D655" s="47" t="str">
        <f t="shared" si="465"/>
        <v>Love&amp;Dance60"</v>
      </c>
      <c r="E655" s="61" t="str">
        <f t="shared" ref="E655:J655" si="510">E513</f>
        <v>Love&amp;Dance</v>
      </c>
      <c r="F655" s="27" t="str">
        <f t="shared" si="510"/>
        <v>60"</v>
      </c>
      <c r="G655" s="28" t="str">
        <f t="shared" si="510"/>
        <v>DOM</v>
      </c>
      <c r="H655" s="29" t="str">
        <f t="shared" si="510"/>
        <v>18H15</v>
      </c>
      <c r="I655" s="30">
        <f t="shared" si="510"/>
        <v>4.3</v>
      </c>
      <c r="J655" s="31">
        <f t="shared" si="510"/>
        <v>68772</v>
      </c>
      <c r="K655" s="51">
        <f t="shared" si="503"/>
        <v>3648.19</v>
      </c>
    </row>
    <row r="656" spans="2:11" x14ac:dyDescent="0.25">
      <c r="B656" s="167"/>
      <c r="D656" s="47" t="str">
        <f t="shared" si="465"/>
        <v>Domingo Espetacular60"</v>
      </c>
      <c r="E656" s="61" t="str">
        <f t="shared" ref="E656:J656" si="511">E514</f>
        <v>Domingo Espetacular</v>
      </c>
      <c r="F656" s="27" t="str">
        <f t="shared" si="511"/>
        <v>60"</v>
      </c>
      <c r="G656" s="28" t="str">
        <f t="shared" si="511"/>
        <v>DOM</v>
      </c>
      <c r="H656" s="29" t="str">
        <f t="shared" si="511"/>
        <v>19H45</v>
      </c>
      <c r="I656" s="30">
        <f t="shared" si="511"/>
        <v>7.3</v>
      </c>
      <c r="J656" s="31">
        <f t="shared" si="511"/>
        <v>118505</v>
      </c>
      <c r="K656" s="51">
        <f t="shared" si="503"/>
        <v>3648.19</v>
      </c>
    </row>
    <row r="657" spans="2:11" x14ac:dyDescent="0.25">
      <c r="B657" s="167"/>
      <c r="D657" s="47" t="str">
        <f t="shared" si="465"/>
        <v>Esporte Record60"</v>
      </c>
      <c r="E657" s="61" t="str">
        <f>E515</f>
        <v>Esporte Record</v>
      </c>
      <c r="F657" s="27" t="str">
        <f t="shared" ref="F657:J657" si="512">F515</f>
        <v>60"</v>
      </c>
      <c r="G657" s="28" t="str">
        <f t="shared" si="512"/>
        <v>DOM</v>
      </c>
      <c r="H657" s="29" t="str">
        <f t="shared" si="512"/>
        <v>23H00</v>
      </c>
      <c r="I657" s="30">
        <f t="shared" si="512"/>
        <v>2.1</v>
      </c>
      <c r="J657" s="31">
        <f t="shared" si="512"/>
        <v>31472</v>
      </c>
      <c r="K657" s="51">
        <f t="shared" si="503"/>
        <v>3648.19</v>
      </c>
    </row>
    <row r="658" spans="2:11" x14ac:dyDescent="0.25">
      <c r="B658" s="167"/>
      <c r="D658" s="64" t="str">
        <f t="shared" si="465"/>
        <v>Série De Domingo60"</v>
      </c>
      <c r="E658" s="72" t="str">
        <f t="shared" ref="E658:J658" si="513">E516</f>
        <v>Série De Domingo</v>
      </c>
      <c r="F658" s="63" t="str">
        <f t="shared" si="513"/>
        <v>60"</v>
      </c>
      <c r="G658" s="76" t="str">
        <f t="shared" si="513"/>
        <v>DOM</v>
      </c>
      <c r="H658" s="66" t="str">
        <f t="shared" si="513"/>
        <v>00H15</v>
      </c>
      <c r="I658" s="67">
        <f t="shared" si="513"/>
        <v>1.1000000000000001</v>
      </c>
      <c r="J658" s="68">
        <f t="shared" si="513"/>
        <v>17096</v>
      </c>
      <c r="K658" s="65">
        <f t="shared" si="503"/>
        <v>3648.19</v>
      </c>
    </row>
  </sheetData>
  <mergeCells count="21">
    <mergeCell ref="B519:B658"/>
    <mergeCell ref="B87:B120"/>
    <mergeCell ref="B121:B154"/>
    <mergeCell ref="C491:C494"/>
    <mergeCell ref="B205:B238"/>
    <mergeCell ref="B239:B272"/>
    <mergeCell ref="B273:B306"/>
    <mergeCell ref="B307:B340"/>
    <mergeCell ref="B377:B516"/>
    <mergeCell ref="B155:B188"/>
    <mergeCell ref="B191:B196"/>
    <mergeCell ref="B204:K204"/>
    <mergeCell ref="B518:K518"/>
    <mergeCell ref="B197:B202"/>
    <mergeCell ref="B190:K190"/>
    <mergeCell ref="B341:B374"/>
    <mergeCell ref="B3:K4"/>
    <mergeCell ref="B13:B18"/>
    <mergeCell ref="B19:B52"/>
    <mergeCell ref="B53:B86"/>
    <mergeCell ref="B7:B12"/>
  </mergeCells>
  <phoneticPr fontId="2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RECORD NAS CIDADES</vt:lpstr>
      <vt:lpstr>BASE DE 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Galvão Carvalho</dc:creator>
  <cp:lastModifiedBy>Larissa do Amparo Costa</cp:lastModifiedBy>
  <dcterms:created xsi:type="dcterms:W3CDTF">2025-02-21T17:55:09Z</dcterms:created>
  <dcterms:modified xsi:type="dcterms:W3CDTF">2025-11-25T16:03:53Z</dcterms:modified>
</cp:coreProperties>
</file>